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filterPrivacy="1" defaultThemeVersion="124226"/>
  <xr:revisionPtr revIDLastSave="0" documentId="14_{FE1C7982-747E-457C-8267-E0F2448345B6}" xr6:coauthVersionLast="47" xr6:coauthVersionMax="47" xr10:uidLastSave="{00000000-0000-0000-0000-000000000000}"/>
  <bookViews>
    <workbookView xWindow="-120" yWindow="-120" windowWidth="29040" windowHeight="15720" xr2:uid="{00000000-000D-0000-FFFF-FFFF00000000}"/>
  </bookViews>
  <sheets>
    <sheet name="FILF" sheetId="32" r:id="rId1"/>
    <sheet name="FIONF" sheetId="33" r:id="rId2"/>
    <sheet name="FIMMF" sheetId="34" r:id="rId3"/>
    <sheet name="FIFRF" sheetId="35" r:id="rId4"/>
    <sheet name="FICDF" sheetId="36" r:id="rId5"/>
    <sheet name="FBPF" sheetId="37" r:id="rId6"/>
    <sheet name="FIGSF" sheetId="38" r:id="rId7"/>
    <sheet name="FIPP" sheetId="39" r:id="rId8"/>
    <sheet name="FIDHY" sheetId="40" r:id="rId9"/>
    <sheet name="FIESF" sheetId="11" r:id="rId10"/>
    <sheet name="FIEHF" sheetId="12" r:id="rId11"/>
    <sheet name="FIBAF" sheetId="13" r:id="rId12"/>
    <sheet name="TIVF" sheetId="14" r:id="rId13"/>
    <sheet name="TIEIF" sheetId="15" r:id="rId14"/>
    <sheet name="FITF" sheetId="16" r:id="rId15"/>
    <sheet name="FISCF" sheetId="17" r:id="rId16"/>
    <sheet name="FIPF" sheetId="18" r:id="rId17"/>
    <sheet name="FIOF" sheetId="19" r:id="rId18"/>
    <sheet name="FIFEF" sheetId="20" r:id="rId19"/>
    <sheet name="FIEF" sheetId="21" r:id="rId20"/>
    <sheet name="FIEAF" sheetId="22" r:id="rId21"/>
    <sheet name="FIBF" sheetId="23" r:id="rId22"/>
    <sheet name="FBIF" sheetId="24" r:id="rId23"/>
    <sheet name="FAEF" sheetId="25" r:id="rId24"/>
    <sheet name="FIIF-NSE" sheetId="26" r:id="rId25"/>
    <sheet name="FITX" sheetId="27" r:id="rId26"/>
    <sheet name="FIUS" sheetId="28" r:id="rId27"/>
    <sheet name="FEGF" sheetId="29" r:id="rId28"/>
    <sheet name="FIMAS" sheetId="30" r:id="rId29"/>
    <sheet name="FF" sheetId="31" r:id="rId30"/>
    <sheet name="FIDA" sheetId="41" r:id="rId31"/>
    <sheet name="FILDF" sheetId="42" r:id="rId32"/>
    <sheet name="FISTIP" sheetId="43" r:id="rId33"/>
    <sheet name="FIUBF" sheetId="44" r:id="rId34"/>
    <sheet name="FIIOF" sheetId="45" r:id="rId35"/>
    <sheet name="FICRF" sheetId="46" r:id="rId36"/>
  </sheets>
  <definedNames>
    <definedName name="_xlnm._FilterDatabase" localSheetId="23" hidden="1">FAEF!$A$4:$I$58</definedName>
    <definedName name="_xlnm.Print_Area" localSheetId="30">FIDA!$A$1:$H$73</definedName>
    <definedName name="_xlnm.Print_Area" localSheetId="34">FIIOF!$A$1:$G$41</definedName>
    <definedName name="_xlnm.Print_Area" localSheetId="31">FILDF!$A$1:$H$43</definedName>
    <definedName name="_xlnm.Print_Area" localSheetId="33">FIUBF!$A$1:$H$41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4" i="11" l="1"/>
  <c r="F52" i="46" l="1"/>
  <c r="F50" i="46"/>
  <c r="E50" i="46"/>
  <c r="E52" i="46" s="1"/>
  <c r="F5" i="45"/>
  <c r="E5" i="45"/>
  <c r="E7" i="45" s="1"/>
  <c r="F88" i="43"/>
  <c r="F90" i="43" s="1"/>
  <c r="E88" i="43"/>
  <c r="E90" i="43" s="1"/>
  <c r="F83" i="40"/>
  <c r="E83" i="40"/>
  <c r="F79" i="40"/>
  <c r="E79" i="40"/>
  <c r="F73" i="40"/>
  <c r="E73" i="40"/>
  <c r="F69" i="40"/>
  <c r="E69" i="40"/>
  <c r="F61" i="40"/>
  <c r="F87" i="40" s="1"/>
  <c r="E61" i="40"/>
  <c r="F50" i="40"/>
  <c r="E50" i="40"/>
  <c r="F78" i="39"/>
  <c r="E78" i="39"/>
  <c r="F72" i="39"/>
  <c r="E72" i="39"/>
  <c r="F67" i="39"/>
  <c r="F80" i="39" s="1"/>
  <c r="E67" i="39"/>
  <c r="E80" i="39" s="1"/>
  <c r="F60" i="39"/>
  <c r="E60" i="39"/>
  <c r="F51" i="39"/>
  <c r="E51" i="39"/>
  <c r="F13" i="38"/>
  <c r="E13" i="38"/>
  <c r="F8" i="38"/>
  <c r="F15" i="38" s="1"/>
  <c r="E8" i="38"/>
  <c r="F42" i="37"/>
  <c r="E42" i="37"/>
  <c r="F38" i="37"/>
  <c r="E38" i="37"/>
  <c r="F33" i="37"/>
  <c r="E33" i="37"/>
  <c r="F26" i="37"/>
  <c r="F46" i="37" s="1"/>
  <c r="E26" i="37"/>
  <c r="F39" i="36"/>
  <c r="E39" i="36"/>
  <c r="F35" i="36"/>
  <c r="E35" i="36"/>
  <c r="F30" i="36"/>
  <c r="E30" i="36"/>
  <c r="F25" i="36"/>
  <c r="E25" i="36"/>
  <c r="F26" i="35"/>
  <c r="E26" i="35"/>
  <c r="F22" i="35"/>
  <c r="E22" i="35"/>
  <c r="F14" i="35"/>
  <c r="E14" i="35"/>
  <c r="F8" i="35"/>
  <c r="F30" i="35" s="1"/>
  <c r="E8" i="35"/>
  <c r="F49" i="34"/>
  <c r="E49" i="34"/>
  <c r="F45" i="34"/>
  <c r="E45" i="34"/>
  <c r="F39" i="34"/>
  <c r="E39" i="34"/>
  <c r="F25" i="34"/>
  <c r="F53" i="34" s="1"/>
  <c r="E25" i="34"/>
  <c r="F10" i="33"/>
  <c r="F14" i="33" s="1"/>
  <c r="E10" i="33"/>
  <c r="E12" i="33" s="1"/>
  <c r="F53" i="32"/>
  <c r="E53" i="32"/>
  <c r="F49" i="32"/>
  <c r="E49" i="32"/>
  <c r="F39" i="32"/>
  <c r="E39" i="32"/>
  <c r="F23" i="32"/>
  <c r="F55" i="32" s="1"/>
  <c r="E23" i="32"/>
  <c r="E55" i="32" s="1"/>
  <c r="F9" i="32"/>
  <c r="E9" i="32"/>
  <c r="F43" i="36" l="1"/>
  <c r="E57" i="32"/>
  <c r="F17" i="38"/>
  <c r="F57" i="32"/>
  <c r="E82" i="39"/>
  <c r="F82" i="39"/>
  <c r="E85" i="40"/>
  <c r="E51" i="34"/>
  <c r="E30" i="35"/>
  <c r="E43" i="36"/>
  <c r="E46" i="37"/>
  <c r="E17" i="38"/>
  <c r="F85" i="40"/>
  <c r="E87" i="40"/>
  <c r="E28" i="35"/>
  <c r="E41" i="36"/>
  <c r="E44" i="37"/>
  <c r="F51" i="34"/>
  <c r="F28" i="35"/>
  <c r="F41" i="36"/>
  <c r="F44" i="37"/>
  <c r="E14" i="33"/>
  <c r="E53" i="34"/>
  <c r="E15" i="38"/>
  <c r="F12" i="33"/>
  <c r="D119" i="13" l="1"/>
  <c r="D111" i="18"/>
  <c r="E12" i="31"/>
  <c r="E16" i="31" s="1"/>
  <c r="D12" i="31"/>
  <c r="D14" i="31" s="1"/>
  <c r="E13" i="30"/>
  <c r="E17" i="30" s="1"/>
  <c r="D13" i="30"/>
  <c r="D17" i="30" s="1"/>
  <c r="E11" i="29"/>
  <c r="D11" i="29"/>
  <c r="E9" i="29"/>
  <c r="E7" i="29"/>
  <c r="D7" i="29"/>
  <c r="D9" i="29" s="1"/>
  <c r="E7" i="28"/>
  <c r="E11" i="28" s="1"/>
  <c r="D7" i="28"/>
  <c r="D9" i="28" s="1"/>
  <c r="D71" i="20"/>
  <c r="D93" i="19"/>
  <c r="D92" i="19"/>
  <c r="D16" i="31" l="1"/>
  <c r="E14" i="31"/>
  <c r="E15" i="30"/>
  <c r="D15" i="30"/>
  <c r="E9" i="28"/>
  <c r="D11" i="28"/>
  <c r="F61" i="27" l="1"/>
  <c r="E61" i="27"/>
  <c r="E63" i="27" s="1"/>
  <c r="F56" i="27"/>
  <c r="F65" i="27" s="1"/>
  <c r="E56" i="27"/>
  <c r="E65" i="27" s="1"/>
  <c r="F62" i="26"/>
  <c r="E62" i="26"/>
  <c r="F60" i="26"/>
  <c r="F58" i="26"/>
  <c r="E58" i="26"/>
  <c r="E60" i="26" s="1"/>
  <c r="F58" i="25"/>
  <c r="F60" i="25" s="1"/>
  <c r="E58" i="25"/>
  <c r="F17" i="25"/>
  <c r="E17" i="25"/>
  <c r="F44" i="24"/>
  <c r="F46" i="24" s="1"/>
  <c r="E44" i="24"/>
  <c r="E46" i="24" s="1"/>
  <c r="F49" i="23"/>
  <c r="F51" i="23" s="1"/>
  <c r="E49" i="23"/>
  <c r="F44" i="23"/>
  <c r="E44" i="23"/>
  <c r="E51" i="23" s="1"/>
  <c r="E53" i="23"/>
  <c r="F56" i="22"/>
  <c r="E56" i="22"/>
  <c r="F51" i="22"/>
  <c r="F58" i="22" s="1"/>
  <c r="E51" i="22"/>
  <c r="E60" i="22" s="1"/>
  <c r="E58" i="22"/>
  <c r="F66" i="21"/>
  <c r="E66" i="21"/>
  <c r="F61" i="21"/>
  <c r="E61" i="21"/>
  <c r="F56" i="21"/>
  <c r="E56" i="21"/>
  <c r="F41" i="20"/>
  <c r="E41" i="20"/>
  <c r="F36" i="20"/>
  <c r="E36" i="20"/>
  <c r="F59" i="19"/>
  <c r="E59" i="19"/>
  <c r="F55" i="19"/>
  <c r="E55" i="19"/>
  <c r="F50" i="19"/>
  <c r="E50" i="19"/>
  <c r="F81" i="18"/>
  <c r="E81" i="18"/>
  <c r="F77" i="18"/>
  <c r="E77" i="18"/>
  <c r="E83" i="18" s="1"/>
  <c r="E85" i="18"/>
  <c r="F99" i="17"/>
  <c r="E99" i="17"/>
  <c r="F94" i="17"/>
  <c r="F101" i="17" s="1"/>
  <c r="E94" i="17"/>
  <c r="E103" i="17" s="1"/>
  <c r="F52" i="16"/>
  <c r="E52" i="16"/>
  <c r="F48" i="16"/>
  <c r="E48" i="16"/>
  <c r="F35" i="16"/>
  <c r="F56" i="16" s="1"/>
  <c r="E35" i="16"/>
  <c r="E56" i="16" s="1"/>
  <c r="F60" i="15"/>
  <c r="E60" i="15"/>
  <c r="F56" i="15"/>
  <c r="E56" i="15"/>
  <c r="F40" i="15"/>
  <c r="E40" i="15"/>
  <c r="F35" i="15"/>
  <c r="E35" i="15"/>
  <c r="E64" i="15" s="1"/>
  <c r="F56" i="14"/>
  <c r="E56" i="14"/>
  <c r="F52" i="14"/>
  <c r="E52" i="14"/>
  <c r="F48" i="14"/>
  <c r="E48" i="14"/>
  <c r="E58" i="14" s="1"/>
  <c r="F85" i="13"/>
  <c r="F81" i="13"/>
  <c r="E81" i="13"/>
  <c r="E87" i="13" s="1"/>
  <c r="F76" i="13"/>
  <c r="E76" i="13"/>
  <c r="F71" i="13"/>
  <c r="E71" i="13"/>
  <c r="F62" i="13"/>
  <c r="E62" i="13"/>
  <c r="H55" i="13"/>
  <c r="D108" i="13" s="1"/>
  <c r="G55" i="13"/>
  <c r="H51" i="13"/>
  <c r="G51" i="13"/>
  <c r="F51" i="13"/>
  <c r="E51" i="13"/>
  <c r="F86" i="12"/>
  <c r="E86" i="12"/>
  <c r="F79" i="12"/>
  <c r="E79" i="12"/>
  <c r="F74" i="12"/>
  <c r="E74" i="12"/>
  <c r="F67" i="12"/>
  <c r="E67" i="12"/>
  <c r="F57" i="12"/>
  <c r="E57" i="12"/>
  <c r="E88" i="12" s="1"/>
  <c r="F52" i="12"/>
  <c r="F90" i="12" s="1"/>
  <c r="E52" i="12"/>
  <c r="F80" i="11"/>
  <c r="E80" i="11"/>
  <c r="E82" i="11" s="1"/>
  <c r="F74" i="11"/>
  <c r="E74" i="11"/>
  <c r="H68" i="11"/>
  <c r="D115" i="11"/>
  <c r="G68" i="11"/>
  <c r="F68" i="11"/>
  <c r="F86" i="11" s="1"/>
  <c r="E68" i="11"/>
  <c r="F63" i="27"/>
  <c r="F87" i="13"/>
  <c r="F60" i="22" l="1"/>
  <c r="F88" i="12"/>
  <c r="F83" i="13"/>
  <c r="E54" i="16"/>
  <c r="E60" i="25"/>
  <c r="F60" i="14"/>
  <c r="E83" i="13"/>
  <c r="E86" i="11"/>
  <c r="F82" i="11"/>
  <c r="E48" i="24"/>
  <c r="F83" i="18"/>
  <c r="F62" i="15"/>
  <c r="E90" i="12"/>
  <c r="F48" i="24"/>
  <c r="F85" i="18"/>
  <c r="F62" i="25"/>
  <c r="E62" i="25"/>
  <c r="F103" i="17"/>
  <c r="E68" i="21"/>
  <c r="F68" i="21"/>
  <c r="E70" i="21"/>
  <c r="F70" i="21"/>
  <c r="E45" i="20"/>
  <c r="F45" i="20"/>
  <c r="F43" i="20"/>
  <c r="E43" i="20"/>
  <c r="E63" i="19"/>
  <c r="F61" i="19"/>
  <c r="E61" i="19"/>
  <c r="F63" i="19"/>
  <c r="E60" i="14"/>
  <c r="F53" i="23"/>
  <c r="E101" i="17"/>
  <c r="F54" i="16"/>
  <c r="F64" i="15"/>
  <c r="E62" i="15"/>
  <c r="F58" i="14"/>
</calcChain>
</file>

<file path=xl/sharedStrings.xml><?xml version="1.0" encoding="utf-8"?>
<sst xmlns="http://schemas.openxmlformats.org/spreadsheetml/2006/main" count="5107" uniqueCount="1232">
  <si>
    <t>Name of the Instrument</t>
  </si>
  <si>
    <t>Quantity</t>
  </si>
  <si>
    <t>ISIN Number</t>
  </si>
  <si>
    <t>% to Net Assets</t>
  </si>
  <si>
    <t>Industry Classification / Rating</t>
  </si>
  <si>
    <t>YTM</t>
  </si>
  <si>
    <t>Market Value (including accrued interest, if any) (Rs. in Lakhs)</t>
  </si>
  <si>
    <t>Portfolio Statement as on January 31, 2024</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</si>
  <si>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</si>
  <si>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</si>
  <si>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</si>
  <si>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</si>
  <si>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</si>
  <si>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</si>
  <si>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</si>
  <si>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</si>
  <si>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</si>
  <si>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</si>
  <si>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</si>
  <si>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</si>
  <si>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</si>
  <si>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</si>
  <si>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Feeder - Franklin U.S. Opportunities Fund</t>
  </si>
  <si>
    <t>Money Market Instruments</t>
  </si>
  <si>
    <t>Certificate of Deposit</t>
  </si>
  <si>
    <t>State Bank Of India (15-Mar-2024)</t>
  </si>
  <si>
    <t>INE062A16481</t>
  </si>
  <si>
    <t>IND A1+</t>
  </si>
  <si>
    <t>CRISIL A1+</t>
  </si>
  <si>
    <t>CARE A1+</t>
  </si>
  <si>
    <t>Sub Total</t>
  </si>
  <si>
    <t>Commercial Paper</t>
  </si>
  <si>
    <t>ICICI Securities Ltd (18-Mar-2024) **@</t>
  </si>
  <si>
    <t>INE763G14RA9</t>
  </si>
  <si>
    <t>Treasury Bill</t>
  </si>
  <si>
    <t>Mutual Fund Units</t>
  </si>
  <si>
    <t>Total</t>
  </si>
  <si>
    <t>Net Assets</t>
  </si>
  <si>
    <t>Call, Cash &amp; Other Assets</t>
  </si>
  <si>
    <t>@ Listed</t>
  </si>
  <si>
    <t>Rating</t>
  </si>
  <si>
    <t>** Non- Traded Scrips</t>
  </si>
  <si>
    <t>Notes</t>
  </si>
  <si>
    <t>a) NAV at the beginning and at the end of the Half-year ended 31-Jan-2024</t>
  </si>
  <si>
    <t xml:space="preserve">      Plan/Option</t>
  </si>
  <si>
    <t>As on 31-Jan-2024</t>
  </si>
  <si>
    <t>As on 31-Jul-2023</t>
  </si>
  <si>
    <t>b) Aggregate Distributions declared during the Half - year ended 31-Jan-2024</t>
  </si>
  <si>
    <t>Plan Name</t>
  </si>
  <si>
    <t>Distributions per unit (Rs.)+++</t>
  </si>
  <si>
    <t>+++ Distribution payouts/ re-investments are subject to deduction of TDS at the applicable rates.</t>
  </si>
  <si>
    <t>IDCW - Income Distribution cum capital withdrawal</t>
  </si>
  <si>
    <t>(In Years)</t>
  </si>
  <si>
    <t>Nil</t>
  </si>
  <si>
    <t>364 DTB (23-Jan-2025)</t>
  </si>
  <si>
    <t>IN002023Z455</t>
  </si>
  <si>
    <t>Government Securities</t>
  </si>
  <si>
    <t>7.37% GOI 2028 (23-Oct-2028)</t>
  </si>
  <si>
    <t>IN0020230101</t>
  </si>
  <si>
    <t>SOVEREIGN</t>
  </si>
  <si>
    <t>7.18% GOI 2033 (14-Aug-2033)</t>
  </si>
  <si>
    <t>IN0020230085</t>
  </si>
  <si>
    <t>Debt Instruments</t>
  </si>
  <si>
    <t>(a) Listed / awaiting listing on Stock Exchanges</t>
  </si>
  <si>
    <t xml:space="preserve">      Growth Plan</t>
  </si>
  <si>
    <t xml:space="preserve">      Direct Growth Plan</t>
  </si>
  <si>
    <t>CRISIL AAA</t>
  </si>
  <si>
    <t>ICRA AAA</t>
  </si>
  <si>
    <t xml:space="preserve">      Monthly IDCW Plan</t>
  </si>
  <si>
    <t xml:space="preserve">      Quarterly IDCW Plan</t>
  </si>
  <si>
    <t xml:space="preserve">      Direct Monthly IDCW Plan</t>
  </si>
  <si>
    <t xml:space="preserve">      Direct Quarterly IDCW Plan</t>
  </si>
  <si>
    <t xml:space="preserve">      IDCW Plan</t>
  </si>
  <si>
    <t xml:space="preserve">      Direct IDCW Plan</t>
  </si>
  <si>
    <t>Equity &amp; Equity related</t>
  </si>
  <si>
    <t>ICICI Bank Ltd</t>
  </si>
  <si>
    <t>INE090A01021</t>
  </si>
  <si>
    <t>Banks</t>
  </si>
  <si>
    <t>HDFC Bank Ltd</t>
  </si>
  <si>
    <t>INE040A01034</t>
  </si>
  <si>
    <t>Infosys Ltd</t>
  </si>
  <si>
    <t>INE009A01021</t>
  </si>
  <si>
    <t>IT - Software</t>
  </si>
  <si>
    <t>Larsen &amp; Toubro Ltd</t>
  </si>
  <si>
    <t>INE018A01030</t>
  </si>
  <si>
    <t>Construction</t>
  </si>
  <si>
    <t>Axis Bank Ltd</t>
  </si>
  <si>
    <t>INE238A01034</t>
  </si>
  <si>
    <t>Reliance Industries Ltd</t>
  </si>
  <si>
    <t>INE002A01018</t>
  </si>
  <si>
    <t>Petroleum Products</t>
  </si>
  <si>
    <t>Tata Motors Ltd</t>
  </si>
  <si>
    <t>INE155A01022</t>
  </si>
  <si>
    <t>Automobiles</t>
  </si>
  <si>
    <t>HCL Technologies Ltd</t>
  </si>
  <si>
    <t>INE860A01027</t>
  </si>
  <si>
    <t>Sun Pharmaceutical Industries Ltd</t>
  </si>
  <si>
    <t>INE044A01036</t>
  </si>
  <si>
    <t>Pharmaceuticals &amp; Biotechnology</t>
  </si>
  <si>
    <t>Kirloskar Oil Engines Ltd</t>
  </si>
  <si>
    <t>INE146L01010</t>
  </si>
  <si>
    <t>Industrial Products</t>
  </si>
  <si>
    <t>Bharti Airtel Ltd</t>
  </si>
  <si>
    <t>INE397D01024</t>
  </si>
  <si>
    <t>Telecom - Services</t>
  </si>
  <si>
    <t>State Bank of India</t>
  </si>
  <si>
    <t>INE062A01020</t>
  </si>
  <si>
    <t>NTPC Ltd</t>
  </si>
  <si>
    <t>INE733E01010</t>
  </si>
  <si>
    <t>Power</t>
  </si>
  <si>
    <t>IndusInd Bank Ltd</t>
  </si>
  <si>
    <t>INE095A01012</t>
  </si>
  <si>
    <t>Zomato Ltd</t>
  </si>
  <si>
    <t>INE758T01015</t>
  </si>
  <si>
    <t>Retailing</t>
  </si>
  <si>
    <t>Bharat Electronics Ltd</t>
  </si>
  <si>
    <t>INE263A01024</t>
  </si>
  <si>
    <t>Aerospace &amp; Defense</t>
  </si>
  <si>
    <t>GAIL (India) Ltd</t>
  </si>
  <si>
    <t>INE129A01019</t>
  </si>
  <si>
    <t>Gas</t>
  </si>
  <si>
    <t>Tata Steel Ltd</t>
  </si>
  <si>
    <t>INE081A01020</t>
  </si>
  <si>
    <t>Ferrous Metals</t>
  </si>
  <si>
    <t>United Spirits Ltd</t>
  </si>
  <si>
    <t>INE854D01024</t>
  </si>
  <si>
    <t>Beverages</t>
  </si>
  <si>
    <t>Sapphire Foods India Ltd</t>
  </si>
  <si>
    <t>INE806T01012</t>
  </si>
  <si>
    <t>Leisure Services</t>
  </si>
  <si>
    <t>Marico Ltd</t>
  </si>
  <si>
    <t>INE196A01026</t>
  </si>
  <si>
    <t>Agricultural Food &amp; Other Products</t>
  </si>
  <si>
    <t>Oil &amp; Natural Gas Corporation Ltd</t>
  </si>
  <si>
    <t>INE213A01029</t>
  </si>
  <si>
    <t>Oil</t>
  </si>
  <si>
    <t>Jyothy Labs Ltd</t>
  </si>
  <si>
    <t>INE668F01031</t>
  </si>
  <si>
    <t>Household Products</t>
  </si>
  <si>
    <t>Container Corporation Of India Ltd</t>
  </si>
  <si>
    <t>INE111A01025</t>
  </si>
  <si>
    <t>Transport Services</t>
  </si>
  <si>
    <t>Tech Mahindra Ltd</t>
  </si>
  <si>
    <t>INE669C01036</t>
  </si>
  <si>
    <t>Crompton Greaves Consumer Electricals Ltd</t>
  </si>
  <si>
    <t>INE299U01018</t>
  </si>
  <si>
    <t>Consumer Durables</t>
  </si>
  <si>
    <t>Affle India Ltd</t>
  </si>
  <si>
    <t>INE00WC01027</t>
  </si>
  <si>
    <t>IT - Services</t>
  </si>
  <si>
    <t>Maruti Suzuki India Ltd</t>
  </si>
  <si>
    <t>INE585B01010</t>
  </si>
  <si>
    <t>Jubilant Foodworks Ltd</t>
  </si>
  <si>
    <t>INE797F01020</t>
  </si>
  <si>
    <t>PB Fintech Ltd</t>
  </si>
  <si>
    <t>INE417T01026</t>
  </si>
  <si>
    <t>Financial Technology (Fintech)</t>
  </si>
  <si>
    <t>ICICI Prudential Life Insurance Co Ltd</t>
  </si>
  <si>
    <t>INE726G01019</t>
  </si>
  <si>
    <t>Insurance</t>
  </si>
  <si>
    <t>Alkem Laboratories Ltd</t>
  </si>
  <si>
    <t>INE540L01014</t>
  </si>
  <si>
    <t>Hindustan Aeronautics Ltd</t>
  </si>
  <si>
    <t>INE066F01020</t>
  </si>
  <si>
    <t>JK Lakshmi Cement Ltd</t>
  </si>
  <si>
    <t>INE786A01032</t>
  </si>
  <si>
    <t>Cement &amp; Cement Products</t>
  </si>
  <si>
    <t>Nuvoco Vistas Corporation Ltd</t>
  </si>
  <si>
    <t>INE118D01016</t>
  </si>
  <si>
    <t>SBI Cards and Payment Services Ltd</t>
  </si>
  <si>
    <t>INE018E01016</t>
  </si>
  <si>
    <t>Finance</t>
  </si>
  <si>
    <t>Metropolis Healthcare Ltd</t>
  </si>
  <si>
    <t>INE112L01020</t>
  </si>
  <si>
    <t>Healthcare Services</t>
  </si>
  <si>
    <t>Voltas Ltd</t>
  </si>
  <si>
    <t>INE226A01021</t>
  </si>
  <si>
    <t>Eris Lifesciences Ltd</t>
  </si>
  <si>
    <t>INE406M01024</t>
  </si>
  <si>
    <t>Teamlease Services Ltd</t>
  </si>
  <si>
    <t>INE985S01024</t>
  </si>
  <si>
    <t>Commercial Services &amp; Supplies</t>
  </si>
  <si>
    <t>Ultratech Cement Ltd</t>
  </si>
  <si>
    <t>INE481G01011</t>
  </si>
  <si>
    <t>Westlife Foodworld Ltd</t>
  </si>
  <si>
    <t>INE274F01020</t>
  </si>
  <si>
    <t>Amber Enterprises India Ltd</t>
  </si>
  <si>
    <t>INE371P01015</t>
  </si>
  <si>
    <t>Shankara Building Products Ltd</t>
  </si>
  <si>
    <t>INE274V01019</t>
  </si>
  <si>
    <t>7.90% Bajaj Housing Finance Ltd (28-Apr-2028) **</t>
  </si>
  <si>
    <t>INE377Y07417</t>
  </si>
  <si>
    <t>8.10% Mahindra &amp; Mahindra Financial Services Ltd (21-May-2026) **</t>
  </si>
  <si>
    <t>INE774D07UX3</t>
  </si>
  <si>
    <t>7.50% National Bank For Agriculture &amp; Rural Development (31-Aug-2026) **</t>
  </si>
  <si>
    <t>INE261F08EA6</t>
  </si>
  <si>
    <t>Axis Bank Ltd (28-Feb-2024)</t>
  </si>
  <si>
    <t>INE238AD6470</t>
  </si>
  <si>
    <t>Axis Bank Ltd (14-Mar-2024) **</t>
  </si>
  <si>
    <t>INE238AD6389</t>
  </si>
  <si>
    <t>HDFC Bank Ltd (22-Mar-2024) **@</t>
  </si>
  <si>
    <t>INE040A14268</t>
  </si>
  <si>
    <t>5.63% GOI 2026 (12-Apr-2026)</t>
  </si>
  <si>
    <t>IN0020210012</t>
  </si>
  <si>
    <t>5.74% GOI 2026 (15-Nov-2026)</t>
  </si>
  <si>
    <t>IN0020210186</t>
  </si>
  <si>
    <t>5.15% GOI 2025 (09-Nov-2025)</t>
  </si>
  <si>
    <t>IN0020200278</t>
  </si>
  <si>
    <t>7.06% GOI 2028 (10-Apr-2028)</t>
  </si>
  <si>
    <t>IN0020230010</t>
  </si>
  <si>
    <t>% to Net Assets(Hedged &amp; Unhedged)</t>
  </si>
  <si>
    <t>Outstanding position in Derivative Instruments (Rs. in Lakhs) Long / (Short)</t>
  </si>
  <si>
    <t>Outstanding derivative exposure as % to net assets Long / (Short)</t>
  </si>
  <si>
    <t>Mahindra &amp; Mahindra Ltd</t>
  </si>
  <si>
    <t>INE101A01026</t>
  </si>
  <si>
    <t>Dr. Reddy's Laboratories Ltd</t>
  </si>
  <si>
    <t>INE089A01023</t>
  </si>
  <si>
    <t>Hindustan Unilever Ltd</t>
  </si>
  <si>
    <t>INE030A01027</t>
  </si>
  <si>
    <t>Diversified Fmcg</t>
  </si>
  <si>
    <t>Asian Paints Ltd</t>
  </si>
  <si>
    <t>INE021A01026</t>
  </si>
  <si>
    <t>Bank of Baroda</t>
  </si>
  <si>
    <t>INE028A01039</t>
  </si>
  <si>
    <t>Hindustan Petroleum Corporation Ltd</t>
  </si>
  <si>
    <t>INE094A01015</t>
  </si>
  <si>
    <t>Trent Ltd</t>
  </si>
  <si>
    <t>INE849A01020</t>
  </si>
  <si>
    <t>Ambuja Cements Ltd</t>
  </si>
  <si>
    <t>INE079A01024</t>
  </si>
  <si>
    <t>Lupin Ltd</t>
  </si>
  <si>
    <t>INE326A01037</t>
  </si>
  <si>
    <t>Kotak Mahindra Bank Ltd</t>
  </si>
  <si>
    <t>INE237A01028</t>
  </si>
  <si>
    <t>The India Cements Ltd</t>
  </si>
  <si>
    <t>INE383A01012</t>
  </si>
  <si>
    <t>Havells India Ltd</t>
  </si>
  <si>
    <t>INE176B01034</t>
  </si>
  <si>
    <t>Titan Co Ltd</t>
  </si>
  <si>
    <t>INE280A01028</t>
  </si>
  <si>
    <t>HDFC Life Insurance Co Ltd</t>
  </si>
  <si>
    <t>INE795G01014</t>
  </si>
  <si>
    <t>Bharat Petroleum Corporation Ltd</t>
  </si>
  <si>
    <t>INE029A01011</t>
  </si>
  <si>
    <t>Indian Oil Corporation Ltd</t>
  </si>
  <si>
    <t>INE242A01010</t>
  </si>
  <si>
    <t>Bajaj Auto Ltd</t>
  </si>
  <si>
    <t>INE917I01010</t>
  </si>
  <si>
    <t>Tata Power Co Ltd</t>
  </si>
  <si>
    <t>INE245A01021</t>
  </si>
  <si>
    <t>ACC Ltd</t>
  </si>
  <si>
    <t>INE012A01025</t>
  </si>
  <si>
    <t>182 DTB (04-Apr-2024)</t>
  </si>
  <si>
    <t>IN002023Y284</t>
  </si>
  <si>
    <t>Margin on Derivatives</t>
  </si>
  <si>
    <t xml:space="preserve">c) Total outstanding position (as at January 31, 2024) in Derivative Instruments (Gross Notional) </t>
  </si>
  <si>
    <t>Rs. 17,574.32 Lacs</t>
  </si>
  <si>
    <t xml:space="preserve">d) Outstanding derivative exposure as % to net assets </t>
  </si>
  <si>
    <t>e) Portfolio Turnover Ratio during the Half - year 31-Jan-2024</t>
  </si>
  <si>
    <t>f) Residual maturity / Average Maturity as on 31-Jan-2024</t>
  </si>
  <si>
    <t xml:space="preserve">g) During the month additional instances of fair valuation/deviation from valuation price provided by the valuation agencies </t>
  </si>
  <si>
    <t>Mahindra &amp; Mahindra Financial Services Ltd</t>
  </si>
  <si>
    <t>INE774D01024</t>
  </si>
  <si>
    <t xml:space="preserve">(b) Unlisted </t>
  </si>
  <si>
    <t>Numero Uno International Ltd ** ^^</t>
  </si>
  <si>
    <t>Globsyn Technologies Ltd ** ^^</t>
  </si>
  <si>
    <t>INE671B01034</t>
  </si>
  <si>
    <t>7.41% Indian Railway Finance Corporation Ltd (15-Oct-2026) **</t>
  </si>
  <si>
    <t>INE053F08312</t>
  </si>
  <si>
    <t>7.61% LIC Housing Finance Ltd (30-Jul-2025) **</t>
  </si>
  <si>
    <t>INE115A07PW7</t>
  </si>
  <si>
    <t>7.40% HDFC Bank Ltd (02-Jun-2025)</t>
  </si>
  <si>
    <t>INE040A08AH8</t>
  </si>
  <si>
    <t>7.38% GOI 2027 (20-Jun-2027)</t>
  </si>
  <si>
    <t>IN0020220037</t>
  </si>
  <si>
    <t>^^ Securities are fair valued</t>
  </si>
  <si>
    <t>c) Portfolio Turnover Ratio during the Half - year 31-Jan-2024</t>
  </si>
  <si>
    <t>d) Residual maturity / Average Maturity as on 31-Jan-2024</t>
  </si>
  <si>
    <t xml:space="preserve">e) During the month additional instances of fair valuation/deviation from valuation price provided by the valuation agencies </t>
  </si>
  <si>
    <t>b) Index Futures</t>
  </si>
  <si>
    <t>Canara Bank (07-Feb-2024) **</t>
  </si>
  <si>
    <t>INE476A16WM1</t>
  </si>
  <si>
    <t>Union Bank of India (14-Feb-2024) **</t>
  </si>
  <si>
    <t>INE692A16FX5</t>
  </si>
  <si>
    <t>Punjab National Bank (16-Feb-2024)</t>
  </si>
  <si>
    <t>INE160A16MZ4</t>
  </si>
  <si>
    <t>Rs. 30,095.87 Lacs</t>
  </si>
  <si>
    <t>Tata Motors Ltd DVR</t>
  </si>
  <si>
    <t>IN9155A01020</t>
  </si>
  <si>
    <t>Coal India Ltd</t>
  </si>
  <si>
    <t>INE522F01014</t>
  </si>
  <si>
    <t>Consumable Fuels</t>
  </si>
  <si>
    <t>ITC Ltd</t>
  </si>
  <si>
    <t>INE154A01025</t>
  </si>
  <si>
    <t>Grasim Industries Ltd</t>
  </si>
  <si>
    <t>INE047A01021</t>
  </si>
  <si>
    <t>Emami Ltd</t>
  </si>
  <si>
    <t>INE548C01032</t>
  </si>
  <si>
    <t>Personal Products</t>
  </si>
  <si>
    <t>Power Grid Corporation of India Ltd</t>
  </si>
  <si>
    <t>INE752E01010</t>
  </si>
  <si>
    <t>City Union Bank Ltd</t>
  </si>
  <si>
    <t>INE491A01021</t>
  </si>
  <si>
    <t>Gujarat State Petronet Ltd</t>
  </si>
  <si>
    <t>INE246F01010</t>
  </si>
  <si>
    <t>Castrol India Ltd</t>
  </si>
  <si>
    <t>INE172A01027</t>
  </si>
  <si>
    <t>Petronet LNG Ltd</t>
  </si>
  <si>
    <t>INE347G01014</t>
  </si>
  <si>
    <t>DCB Bank Ltd</t>
  </si>
  <si>
    <t>INE503A01015</t>
  </si>
  <si>
    <t>Hindalco Industries Ltd</t>
  </si>
  <si>
    <t>INE038A01020</t>
  </si>
  <si>
    <t>Non - Ferrous Metals</t>
  </si>
  <si>
    <t>Akzo Nobel India Ltd</t>
  </si>
  <si>
    <t>INE133A01011</t>
  </si>
  <si>
    <t>Restaurant Brands Asia Ltd</t>
  </si>
  <si>
    <t>INE07T201019</t>
  </si>
  <si>
    <t>TVS Holdings Ltd</t>
  </si>
  <si>
    <t>INE105A01035</t>
  </si>
  <si>
    <t>Auto Components</t>
  </si>
  <si>
    <t>INE047A20013</t>
  </si>
  <si>
    <t>(b) Units of Real Estate Investment Trusts (REITs)</t>
  </si>
  <si>
    <t>Brookfield India Real Estate Trust</t>
  </si>
  <si>
    <t>INE0FDU25010</t>
  </si>
  <si>
    <t>Foreign Equity Securities</t>
  </si>
  <si>
    <t>Cognizant Technology Solutions Corp., A</t>
  </si>
  <si>
    <t>US1924461023</t>
  </si>
  <si>
    <t>Industry Classification</t>
  </si>
  <si>
    <t>NHPC Ltd</t>
  </si>
  <si>
    <t>INE848E01016</t>
  </si>
  <si>
    <t>Tata Consultancy Services Ltd</t>
  </si>
  <si>
    <t>INE467B01029</t>
  </si>
  <si>
    <t>CESC Ltd</t>
  </si>
  <si>
    <t>INE486A01021</t>
  </si>
  <si>
    <t>Colgate Palmolive (India) Ltd</t>
  </si>
  <si>
    <t>INE259A01022</t>
  </si>
  <si>
    <t>Chambal Fertilizers &amp; Chemicals Ltd</t>
  </si>
  <si>
    <t>INE085A01013</t>
  </si>
  <si>
    <t>Fertilizers &amp; Agrochemicals</t>
  </si>
  <si>
    <t>360 One Wam Ltd</t>
  </si>
  <si>
    <t>INE466L01038</t>
  </si>
  <si>
    <t>Rallis India Ltd</t>
  </si>
  <si>
    <t>INE613A01020</t>
  </si>
  <si>
    <t>Finolex Industries Ltd</t>
  </si>
  <si>
    <t>INE183A01024</t>
  </si>
  <si>
    <t>Embassy Office Parks REIT</t>
  </si>
  <si>
    <t>INE041025011</t>
  </si>
  <si>
    <t>Mediatek Inc</t>
  </si>
  <si>
    <t>TW0002454006</t>
  </si>
  <si>
    <t>IT - Hardware</t>
  </si>
  <si>
    <t>Unilever PLC, (ADR)</t>
  </si>
  <si>
    <t>US9047677045</t>
  </si>
  <si>
    <t>Food Products</t>
  </si>
  <si>
    <t>Novatek Microelectronics Corp. Ltd</t>
  </si>
  <si>
    <t>TW0003034005</t>
  </si>
  <si>
    <t>Fila Holdings Corp</t>
  </si>
  <si>
    <t>KR7081660003</t>
  </si>
  <si>
    <t>Primax Electronics Ltd</t>
  </si>
  <si>
    <t>TW0004915004</t>
  </si>
  <si>
    <t>Hyundai Motor Co Ltd</t>
  </si>
  <si>
    <t>KR7005380001</t>
  </si>
  <si>
    <t>Health &amp; Happiness H&amp;H International Holdings Ltd</t>
  </si>
  <si>
    <t>KYG4387E1070</t>
  </si>
  <si>
    <t>Thai Beverage Pcl</t>
  </si>
  <si>
    <t>TH0902010014</t>
  </si>
  <si>
    <t>SK Telecom Co Ltd</t>
  </si>
  <si>
    <t>KR7017670001</t>
  </si>
  <si>
    <t>Xtep International Holdings Ltd</t>
  </si>
  <si>
    <t>KYG982771092</t>
  </si>
  <si>
    <t>Hon Hai Precision Industry Co Ltd</t>
  </si>
  <si>
    <t>TW0002317005</t>
  </si>
  <si>
    <t>Industrial Manufacturing</t>
  </si>
  <si>
    <t>Xinyi Solar Holdings Ltd</t>
  </si>
  <si>
    <t>KYG9829N1025</t>
  </si>
  <si>
    <t>Foreign Mutual Fund Units</t>
  </si>
  <si>
    <t>YUANTA/P-SHRS TW DVD PLUS ETF</t>
  </si>
  <si>
    <t>TW0000056001</t>
  </si>
  <si>
    <t>Foreign Mutual Fund</t>
  </si>
  <si>
    <t>Zensar Technologies Ltd</t>
  </si>
  <si>
    <t>INE520A01027</t>
  </si>
  <si>
    <t>Birlasoft Ltd</t>
  </si>
  <si>
    <t>INE836A01035</t>
  </si>
  <si>
    <t>Mphasis Ltd</t>
  </si>
  <si>
    <t>INE356A01018</t>
  </si>
  <si>
    <t>Indiamart Intermesh Ltd</t>
  </si>
  <si>
    <t>INE933S01016</t>
  </si>
  <si>
    <t>Coforge Ltd</t>
  </si>
  <si>
    <t>INE591G01017</t>
  </si>
  <si>
    <t>Rategain Travel Technologies Ltd</t>
  </si>
  <si>
    <t>INE0CLI01024</t>
  </si>
  <si>
    <t>Intellect Design Arena Ltd</t>
  </si>
  <si>
    <t>INE306R01017</t>
  </si>
  <si>
    <t>CE Info Systems Ltd</t>
  </si>
  <si>
    <t>INE0BV301023</t>
  </si>
  <si>
    <t>Tata Technologies Ltd</t>
  </si>
  <si>
    <t>INE142M01025</t>
  </si>
  <si>
    <t>Info Edge (India) Ltd</t>
  </si>
  <si>
    <t>INE663F01024</t>
  </si>
  <si>
    <t>Firstsource Solutions Ltd</t>
  </si>
  <si>
    <t>INE684F01012</t>
  </si>
  <si>
    <t>Tanla Platforms Ltd</t>
  </si>
  <si>
    <t>INE483C01032</t>
  </si>
  <si>
    <t>One 97 Communications Ltd</t>
  </si>
  <si>
    <t>INE982J01020</t>
  </si>
  <si>
    <t>FSN E-Commerce Ventures Ltd</t>
  </si>
  <si>
    <t>INE388Y01029</t>
  </si>
  <si>
    <t>Netweb Technologies India Ltd</t>
  </si>
  <si>
    <t>INE0NT901020</t>
  </si>
  <si>
    <t>Persistent Systems Ltd</t>
  </si>
  <si>
    <t>INE262H01013</t>
  </si>
  <si>
    <t>Tracxn Technologies Ltd</t>
  </si>
  <si>
    <t>INE0HMF01019</t>
  </si>
  <si>
    <t>eMudhra Ltd</t>
  </si>
  <si>
    <t>INE01QM01018</t>
  </si>
  <si>
    <t>Xelpmoc Design and Tech Ltd</t>
  </si>
  <si>
    <t>INE01P501012</t>
  </si>
  <si>
    <t>Amazon.com INC</t>
  </si>
  <si>
    <t>US0231351067</t>
  </si>
  <si>
    <t>Freshworks Inc</t>
  </si>
  <si>
    <t>US3580541049</t>
  </si>
  <si>
    <t>Meta Platforms Inc</t>
  </si>
  <si>
    <t>US30303M1027</t>
  </si>
  <si>
    <t>Microsoft Corp</t>
  </si>
  <si>
    <t>US5949181045</t>
  </si>
  <si>
    <t>Alphabet Inc</t>
  </si>
  <si>
    <t>US02079K3059</t>
  </si>
  <si>
    <t>Apple Inc</t>
  </si>
  <si>
    <t>US0378331005</t>
  </si>
  <si>
    <t>Alibaba Group Holding Ltd</t>
  </si>
  <si>
    <t>KYG017191142</t>
  </si>
  <si>
    <t>Tencent Holdings Ltd</t>
  </si>
  <si>
    <t>KYG875721634</t>
  </si>
  <si>
    <t>Zoom Video Communications Inc</t>
  </si>
  <si>
    <t>US98980L1017</t>
  </si>
  <si>
    <t>Franklin Technology Fund, Class I (Acc)</t>
  </si>
  <si>
    <t>LU0626261944</t>
  </si>
  <si>
    <t>Brigade Enterprises Ltd</t>
  </si>
  <si>
    <t>INE791I01019</t>
  </si>
  <si>
    <t>Realty</t>
  </si>
  <si>
    <t>Equitas Small Finance Bank Ltd</t>
  </si>
  <si>
    <t>INE063P01018</t>
  </si>
  <si>
    <t>Multi Commodity Exchange Of India Ltd</t>
  </si>
  <si>
    <t>INE745G01035</t>
  </si>
  <si>
    <t>Capital Markets</t>
  </si>
  <si>
    <t>Deepak Nitrite Ltd</t>
  </si>
  <si>
    <t>INE288B01029</t>
  </si>
  <si>
    <t>Chemicals &amp; Petrochemicals</t>
  </si>
  <si>
    <t>Kalyan Jewellers India Ltd</t>
  </si>
  <si>
    <t>INE303R01014</t>
  </si>
  <si>
    <t>Karur Vysya Bank Ltd</t>
  </si>
  <si>
    <t>INE036D01028</t>
  </si>
  <si>
    <t>KPIT Technologies Ltd</t>
  </si>
  <si>
    <t>INE04I401011</t>
  </si>
  <si>
    <t>J.B. Chemicals &amp; Pharmaceuticals Ltd</t>
  </si>
  <si>
    <t>INE572A01036</t>
  </si>
  <si>
    <t>Sobha Ltd</t>
  </si>
  <si>
    <t>INE671H01015</t>
  </si>
  <si>
    <t>Carborundum Universal Ltd</t>
  </si>
  <si>
    <t>INE120A01034</t>
  </si>
  <si>
    <t>Aster DM Healthcare Ltd</t>
  </si>
  <si>
    <t>INE914M01019</t>
  </si>
  <si>
    <t>Ahluwalia Contracts (India) Ltd</t>
  </si>
  <si>
    <t>INE758C01029</t>
  </si>
  <si>
    <t>CCL Products (India) Ltd</t>
  </si>
  <si>
    <t>INE421D01022</t>
  </si>
  <si>
    <t>Tube Investments of India Ltd</t>
  </si>
  <si>
    <t>INE974X01010</t>
  </si>
  <si>
    <t>Blue Star Ltd</t>
  </si>
  <si>
    <t>INE472A01039</t>
  </si>
  <si>
    <t>Cyient Ltd</t>
  </si>
  <si>
    <t>INE136B01020</t>
  </si>
  <si>
    <t>Syrma SGS Technology Ltd</t>
  </si>
  <si>
    <t>INE0DYJ01015</t>
  </si>
  <si>
    <t>K.P.R. Mill Ltd</t>
  </si>
  <si>
    <t>INE930H01031</t>
  </si>
  <si>
    <t>Textiles &amp; Apparels</t>
  </si>
  <si>
    <t>Techno Electric &amp; Engineering Co Ltd</t>
  </si>
  <si>
    <t>INE285K01026</t>
  </si>
  <si>
    <t>Gateway Distriparks Ltd</t>
  </si>
  <si>
    <t>INE079J01017</t>
  </si>
  <si>
    <t>Finolex Cables Ltd</t>
  </si>
  <si>
    <t>INE235A01022</t>
  </si>
  <si>
    <t>KNR Constructions Ltd</t>
  </si>
  <si>
    <t>INE634I01029</t>
  </si>
  <si>
    <t>Exide Industries Ltd</t>
  </si>
  <si>
    <t>INE302A01020</t>
  </si>
  <si>
    <t>Lemon Tree Hotels Ltd</t>
  </si>
  <si>
    <t>INE970X01018</t>
  </si>
  <si>
    <t>Chemplast Sanmar Ltd</t>
  </si>
  <si>
    <t>INE488A01050</t>
  </si>
  <si>
    <t>Ion Exchange (India) Ltd</t>
  </si>
  <si>
    <t>INE570A01022</t>
  </si>
  <si>
    <t>Mrs Bectors Food Specialities Ltd</t>
  </si>
  <si>
    <t>INE495P01012</t>
  </si>
  <si>
    <t>Cholamandalam Financial Holdings Ltd</t>
  </si>
  <si>
    <t>INE149A01033</t>
  </si>
  <si>
    <t>Quess Corp Ltd</t>
  </si>
  <si>
    <t>INE615P01015</t>
  </si>
  <si>
    <t>Nesco Ltd</t>
  </si>
  <si>
    <t>INE317F01035</t>
  </si>
  <si>
    <t>Data Patterns India Ltd</t>
  </si>
  <si>
    <t>INE0IX101010</t>
  </si>
  <si>
    <t>Praj Industries Ltd</t>
  </si>
  <si>
    <t>INE074A01025</t>
  </si>
  <si>
    <t>GHCL Ltd</t>
  </si>
  <si>
    <t>INE539A01019</t>
  </si>
  <si>
    <t>Ujjivan Small Finance Bank Ltd</t>
  </si>
  <si>
    <t>INE551W01018</t>
  </si>
  <si>
    <t>Tega Industries Ltd</t>
  </si>
  <si>
    <t>INE011K01018</t>
  </si>
  <si>
    <t>Apollo Pipes Ltd</t>
  </si>
  <si>
    <t>INE126J01016</t>
  </si>
  <si>
    <t>Pricol Ltd</t>
  </si>
  <si>
    <t>INE726V01018</t>
  </si>
  <si>
    <t>V.I.P. Industries Ltd</t>
  </si>
  <si>
    <t>INE054A01027</t>
  </si>
  <si>
    <t>Elecon Engineering Co Ltd</t>
  </si>
  <si>
    <t>INE205B01023</t>
  </si>
  <si>
    <t>Anand Rathi Wealth Ltd</t>
  </si>
  <si>
    <t>INE463V01026</t>
  </si>
  <si>
    <t>Amara Raja Energy And Mobility Ltd</t>
  </si>
  <si>
    <t>INE885A01032</t>
  </si>
  <si>
    <t>S J S Enterprises Ltd</t>
  </si>
  <si>
    <t>INE284S01014</t>
  </si>
  <si>
    <t>MTAR Technologies Ltd</t>
  </si>
  <si>
    <t>INE864I01014</t>
  </si>
  <si>
    <t>TTK Prestige Ltd</t>
  </si>
  <si>
    <t>INE690A01028</t>
  </si>
  <si>
    <t>Kirloskar Pneumatic Co Ltd</t>
  </si>
  <si>
    <t>INE811A01020</t>
  </si>
  <si>
    <t>TV Today Network Ltd</t>
  </si>
  <si>
    <t>INE038F01029</t>
  </si>
  <si>
    <t>Entertainment</t>
  </si>
  <si>
    <t>Fusion Micro Finance Ltd</t>
  </si>
  <si>
    <t>INE139R01012</t>
  </si>
  <si>
    <t>Titagarh Rail Systems Ltd</t>
  </si>
  <si>
    <t>INE615H01020</t>
  </si>
  <si>
    <t>Hitachi Energy India Ltd</t>
  </si>
  <si>
    <t>INE07Y701011</t>
  </si>
  <si>
    <t>Electrical Equipment</t>
  </si>
  <si>
    <t>Indoco Remedies Ltd</t>
  </si>
  <si>
    <t>INE873D01024</t>
  </si>
  <si>
    <t>NCC Ltd</t>
  </si>
  <si>
    <t>INE868B01028</t>
  </si>
  <si>
    <t>Vishnu Chemicals Ltd</t>
  </si>
  <si>
    <t>INE270I01022</t>
  </si>
  <si>
    <t>Concord Biotech Ltd</t>
  </si>
  <si>
    <t>INE338H01029</t>
  </si>
  <si>
    <t>Symphony Ltd</t>
  </si>
  <si>
    <t>INE225D01027</t>
  </si>
  <si>
    <t>M M Forgings Ltd</t>
  </si>
  <si>
    <t>INE227C01017</t>
  </si>
  <si>
    <t>Music Broadcast Ltd (Non- Convertible Preference Shares)</t>
  </si>
  <si>
    <t>INE919I04010</t>
  </si>
  <si>
    <t>S P Apparels Ltd</t>
  </si>
  <si>
    <t>INE212I01016</t>
  </si>
  <si>
    <t>Kirloskar Brothers Ltd</t>
  </si>
  <si>
    <t>INE732A01036</t>
  </si>
  <si>
    <t>SBFC Finance Ltd</t>
  </si>
  <si>
    <t>INE423Y01016</t>
  </si>
  <si>
    <t>Campus Activewear Ltd</t>
  </si>
  <si>
    <t>INE278Y01022</t>
  </si>
  <si>
    <t>TVS Supply Chain Solutions Ltd</t>
  </si>
  <si>
    <t>INE395N01027</t>
  </si>
  <si>
    <t>91 DTB (08-Feb-2024)</t>
  </si>
  <si>
    <t>IN002023X336</t>
  </si>
  <si>
    <t>Federal Bank Ltd</t>
  </si>
  <si>
    <t>INE171A01029</t>
  </si>
  <si>
    <t>REC Ltd</t>
  </si>
  <si>
    <t>INE020B01018</t>
  </si>
  <si>
    <t>Cummins India Ltd</t>
  </si>
  <si>
    <t>INE298A01020</t>
  </si>
  <si>
    <t>Prestige Estates Projects Ltd</t>
  </si>
  <si>
    <t>INE811K01011</t>
  </si>
  <si>
    <t>J.K. Cement Ltd</t>
  </si>
  <si>
    <t>INE823G01014</t>
  </si>
  <si>
    <t>Sundram Fasteners Ltd</t>
  </si>
  <si>
    <t>INE387A01021</t>
  </si>
  <si>
    <t>Coromandel International Ltd</t>
  </si>
  <si>
    <t>INE169A01031</t>
  </si>
  <si>
    <t>Max Healthcare Institute Ltd</t>
  </si>
  <si>
    <t>INE027H01010</t>
  </si>
  <si>
    <t>CG Power and Industrial Solutions Ltd</t>
  </si>
  <si>
    <t>INE067A01029</t>
  </si>
  <si>
    <t>IPCA Laboratories Ltd</t>
  </si>
  <si>
    <t>INE571A01038</t>
  </si>
  <si>
    <t>Indian Hotels Co Ltd</t>
  </si>
  <si>
    <t>INE053A01029</t>
  </si>
  <si>
    <t>Apollo Tyres Ltd</t>
  </si>
  <si>
    <t>INE438A01022</t>
  </si>
  <si>
    <t>The Ramco Cements Ltd</t>
  </si>
  <si>
    <t>INE331A01037</t>
  </si>
  <si>
    <t>Max Financial Services Ltd</t>
  </si>
  <si>
    <t>INE180A01020</t>
  </si>
  <si>
    <t>Oberoi Realty Ltd</t>
  </si>
  <si>
    <t>INE093I01010</t>
  </si>
  <si>
    <t>Page Industries Ltd</t>
  </si>
  <si>
    <t>INE761H01022</t>
  </si>
  <si>
    <t>Phoenix Mills Ltd</t>
  </si>
  <si>
    <t>INE211B01039</t>
  </si>
  <si>
    <t>Abbott India Ltd</t>
  </si>
  <si>
    <t>INE358A01014</t>
  </si>
  <si>
    <t>United Breweries Ltd</t>
  </si>
  <si>
    <t>INE686F01025</t>
  </si>
  <si>
    <t>Escorts Kubota Ltd</t>
  </si>
  <si>
    <t>INE042A01014</t>
  </si>
  <si>
    <t>Agricultural, Commercial &amp; Construction Vehicles</t>
  </si>
  <si>
    <t>Endurance Technologies Ltd</t>
  </si>
  <si>
    <t>INE913H01037</t>
  </si>
  <si>
    <t>Ajanta Pharma Ltd</t>
  </si>
  <si>
    <t>INE031B01049</t>
  </si>
  <si>
    <t>Motherson Sumi Wiring India Ltd</t>
  </si>
  <si>
    <t>INE0FS801015</t>
  </si>
  <si>
    <t>Dixon Technologies (India) Ltd</t>
  </si>
  <si>
    <t>INE935N01020</t>
  </si>
  <si>
    <t>PI Industries Ltd</t>
  </si>
  <si>
    <t>INE603J01030</t>
  </si>
  <si>
    <t>L&amp;T Finance Holdings Ltd</t>
  </si>
  <si>
    <t>INE498L01015</t>
  </si>
  <si>
    <t>Laurus Labs Ltd</t>
  </si>
  <si>
    <t>INE947Q01028</t>
  </si>
  <si>
    <t>APL Apollo Tubes Ltd</t>
  </si>
  <si>
    <t>INE702C01027</t>
  </si>
  <si>
    <t>Kajaria Ceramics Ltd</t>
  </si>
  <si>
    <t>INE217B01036</t>
  </si>
  <si>
    <t>Bharat Forge Ltd</t>
  </si>
  <si>
    <t>INE465A01025</t>
  </si>
  <si>
    <t>SKF India Ltd</t>
  </si>
  <si>
    <t>INE640A01023</t>
  </si>
  <si>
    <t>Indraprastha Gas Ltd</t>
  </si>
  <si>
    <t>INE203G01027</t>
  </si>
  <si>
    <t>Whirlpool Of India Ltd</t>
  </si>
  <si>
    <t>INE716A01013</t>
  </si>
  <si>
    <t>Devyani International Ltd</t>
  </si>
  <si>
    <t>INE872J01023</t>
  </si>
  <si>
    <t>Ashok Leyland Ltd</t>
  </si>
  <si>
    <t>INE208A01029</t>
  </si>
  <si>
    <t>EPL Ltd</t>
  </si>
  <si>
    <t>INE255A01020</t>
  </si>
  <si>
    <t>Bosch Ltd</t>
  </si>
  <si>
    <t>INE323A01026</t>
  </si>
  <si>
    <t>* Less than 0.01%</t>
  </si>
  <si>
    <t>Piramal Pharma Ltd</t>
  </si>
  <si>
    <t>INE0DK501011</t>
  </si>
  <si>
    <t>TVS Motor Co Ltd</t>
  </si>
  <si>
    <t>INE494B01023</t>
  </si>
  <si>
    <t>Unichem Laboratories Ltd</t>
  </si>
  <si>
    <t>INE351A01035</t>
  </si>
  <si>
    <t>Somany Ceramics Ltd</t>
  </si>
  <si>
    <t>INE355A01028</t>
  </si>
  <si>
    <t>Chennai Interactive Business Services Pvt Ltd ** ^^</t>
  </si>
  <si>
    <t>Analog Devices Inc</t>
  </si>
  <si>
    <t>US0326541051</t>
  </si>
  <si>
    <t>Cipla Ltd</t>
  </si>
  <si>
    <t>INE059A01026</t>
  </si>
  <si>
    <t>KEI Industries Ltd</t>
  </si>
  <si>
    <t>INE878B01027</t>
  </si>
  <si>
    <t>Samvardhana Motherson International Ltd</t>
  </si>
  <si>
    <t>INE775A01035</t>
  </si>
  <si>
    <t>Interglobe Aviation Ltd</t>
  </si>
  <si>
    <t>INE646L01027</t>
  </si>
  <si>
    <t>Dalmia Bharat Ltd</t>
  </si>
  <si>
    <t>INE00R701025</t>
  </si>
  <si>
    <t>Aditya Birla Fashion and Retail Ltd</t>
  </si>
  <si>
    <t>INE647O01011</t>
  </si>
  <si>
    <t>Kansai Nerolac Paints Ltd</t>
  </si>
  <si>
    <t>INE531A01024</t>
  </si>
  <si>
    <t>Quantum Information Systems ** ^^</t>
  </si>
  <si>
    <t>LIC Housing Finance Ltd</t>
  </si>
  <si>
    <t>INE115A01026</t>
  </si>
  <si>
    <t>Godrej Consumer Products Ltd</t>
  </si>
  <si>
    <t>INE102D01028</t>
  </si>
  <si>
    <t>Apollo Hospitals Enterprise Ltd</t>
  </si>
  <si>
    <t>INE437A01024</t>
  </si>
  <si>
    <t>SBI Life Insurance Co Ltd</t>
  </si>
  <si>
    <t>INE123W01016</t>
  </si>
  <si>
    <t>Delhivery Ltd</t>
  </si>
  <si>
    <t>INE148O01028</t>
  </si>
  <si>
    <t>India Shelter Finance Corporation Ltd</t>
  </si>
  <si>
    <t>INE922K01024</t>
  </si>
  <si>
    <t>JSW Infrastructure Ltd</t>
  </si>
  <si>
    <t>INE880J01026</t>
  </si>
  <si>
    <t>Transport Infrastructure</t>
  </si>
  <si>
    <t>Eicher Motors Ltd</t>
  </si>
  <si>
    <t>INE066A01021</t>
  </si>
  <si>
    <t>Zee Entertainment Enterprises Ltd</t>
  </si>
  <si>
    <t>INE256A01028</t>
  </si>
  <si>
    <t>Life Insurance Corporation Of India</t>
  </si>
  <si>
    <t>INE0J1Y01017</t>
  </si>
  <si>
    <t>Bajaj Finance Ltd</t>
  </si>
  <si>
    <t>INE296A01024</t>
  </si>
  <si>
    <t>Dabur India Ltd</t>
  </si>
  <si>
    <t>INE016A01026</t>
  </si>
  <si>
    <t>Torrent Pharmaceuticals Ltd</t>
  </si>
  <si>
    <t>INE685A01028</t>
  </si>
  <si>
    <t>Mankind Pharma Ltd</t>
  </si>
  <si>
    <t>INE634S01028</t>
  </si>
  <si>
    <t>NRB Bearings Ltd</t>
  </si>
  <si>
    <t>INE349A01021</t>
  </si>
  <si>
    <t>ITD Cementation India Ltd</t>
  </si>
  <si>
    <t>INE686A01026</t>
  </si>
  <si>
    <t>Tata Consumer Products Ltd</t>
  </si>
  <si>
    <t>INE192A01025</t>
  </si>
  <si>
    <t>Taiwan Semiconductor Manufacturing Co. Ltd</t>
  </si>
  <si>
    <t>TW0002330008</t>
  </si>
  <si>
    <t>Samsung Electronics Co. Ltd</t>
  </si>
  <si>
    <t>KR7005930003</t>
  </si>
  <si>
    <t>AIA Group Ltd</t>
  </si>
  <si>
    <t>HK0000069689</t>
  </si>
  <si>
    <t>Bank Central Asia Tbk Pt</t>
  </si>
  <si>
    <t>ID1000109507</t>
  </si>
  <si>
    <t>SK Hynix Inc</t>
  </si>
  <si>
    <t>KR7000660001</t>
  </si>
  <si>
    <t>Techtronic Industries Co. Ltd</t>
  </si>
  <si>
    <t>HK0669013440</t>
  </si>
  <si>
    <t>Budweiser Brewing Co APAC Ltd</t>
  </si>
  <si>
    <t>KYG1674K1013</t>
  </si>
  <si>
    <t>SM Investments Corp</t>
  </si>
  <si>
    <t>PHY806761029</t>
  </si>
  <si>
    <t>ICICI Bank Ltd (ADR)</t>
  </si>
  <si>
    <t>US45104G1040</t>
  </si>
  <si>
    <t>Sumber Alfaria Trijaya Tbk PT</t>
  </si>
  <si>
    <t>ID1000128705</t>
  </si>
  <si>
    <t>HDFC Bank Ltd (ADR)</t>
  </si>
  <si>
    <t>US40415F1012</t>
  </si>
  <si>
    <t>Minor International Pcl, Fgn.</t>
  </si>
  <si>
    <t>TH0128B10Z17</t>
  </si>
  <si>
    <t>Midea Group Co Ltd</t>
  </si>
  <si>
    <t>CNE100001QQ5</t>
  </si>
  <si>
    <t>DBS Group Holdings Ltd</t>
  </si>
  <si>
    <t>SG1L01001701</t>
  </si>
  <si>
    <t>LG Chem Ltd</t>
  </si>
  <si>
    <t>KR7051910008</t>
  </si>
  <si>
    <t>China Merchants Bank Co Ltd</t>
  </si>
  <si>
    <t>CNE1000002M1</t>
  </si>
  <si>
    <t>Samsung Sdi Co Ltd</t>
  </si>
  <si>
    <t>KR7006400006</t>
  </si>
  <si>
    <t>Semen Indonesia (Persero) Tbk PT</t>
  </si>
  <si>
    <t>ID1000106800</t>
  </si>
  <si>
    <t>China Mengniu Dairy Co. Ltd</t>
  </si>
  <si>
    <t>KYG210961051</t>
  </si>
  <si>
    <t>Agricultural Food &amp; other Products</t>
  </si>
  <si>
    <t>Yum China Holdings INC</t>
  </si>
  <si>
    <t>US98850P1093</t>
  </si>
  <si>
    <t>Hong Kong Exchanges And Clearing Ltd</t>
  </si>
  <si>
    <t>HK0388045442</t>
  </si>
  <si>
    <t>Ping An Insurance (Group) Co. Of China Ltd, H</t>
  </si>
  <si>
    <t>CNE1000003X6</t>
  </si>
  <si>
    <t>Shenzhen Inovance Technology Co Ltd</t>
  </si>
  <si>
    <t>CNE100000V46</t>
  </si>
  <si>
    <t>Bangkok Dusit Medical Services Pcl</t>
  </si>
  <si>
    <t>TH0264A10Z12</t>
  </si>
  <si>
    <t>Bank Rakyat Indonesia Persero Tbk Pt</t>
  </si>
  <si>
    <t>ID1000118201</t>
  </si>
  <si>
    <t>JD.Com Inc</t>
  </si>
  <si>
    <t>KYG8208B1014</t>
  </si>
  <si>
    <t>Meituan</t>
  </si>
  <si>
    <t>KYG596691041</t>
  </si>
  <si>
    <t>Infosys Technologies Ltd (ADR)</t>
  </si>
  <si>
    <t>US4567881085</t>
  </si>
  <si>
    <t>SF Holding Co Ltd</t>
  </si>
  <si>
    <t>CNE100000L63</t>
  </si>
  <si>
    <t>Wuxi Biologics Cayman Inc</t>
  </si>
  <si>
    <t>KYG970081173</t>
  </si>
  <si>
    <t>Makemytrip Ltd</t>
  </si>
  <si>
    <t>MU0295S00016</t>
  </si>
  <si>
    <t>Wuxi Xdc Cayman Inc</t>
  </si>
  <si>
    <t>KYG9808A1058</t>
  </si>
  <si>
    <t>Adani Enterprises Ltd</t>
  </si>
  <si>
    <t>INE423A01024</t>
  </si>
  <si>
    <t>Metals &amp; Minerals Trading</t>
  </si>
  <si>
    <t>Adani Ports and Special Economic Zone Ltd</t>
  </si>
  <si>
    <t>INE742F01042</t>
  </si>
  <si>
    <t>Nestle India Ltd</t>
  </si>
  <si>
    <t>INE239A01024</t>
  </si>
  <si>
    <t>Bajaj Finserv Ltd</t>
  </si>
  <si>
    <t>INE918I01026</t>
  </si>
  <si>
    <t>JSW Steel Ltd</t>
  </si>
  <si>
    <t>INE019A01038</t>
  </si>
  <si>
    <t>Wipro Ltd</t>
  </si>
  <si>
    <t>INE075A01022</t>
  </si>
  <si>
    <t>Britannia Industries Ltd</t>
  </si>
  <si>
    <t>INE216A01030</t>
  </si>
  <si>
    <t>Hero MotoCorp Ltd</t>
  </si>
  <si>
    <t>INE158A01026</t>
  </si>
  <si>
    <t>Ltimindtree Ltd</t>
  </si>
  <si>
    <t>INE214T01019</t>
  </si>
  <si>
    <t>Divi's Laboratories Ltd</t>
  </si>
  <si>
    <t>INE361B01024</t>
  </si>
  <si>
    <t>UPL Ltd</t>
  </si>
  <si>
    <t>INE628A01036</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</si>
  <si>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</si>
  <si>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</si>
  <si>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</si>
  <si>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</si>
  <si>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</si>
  <si>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</si>
  <si>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</si>
  <si>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</si>
  <si>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INF109K013N3</t>
  </si>
  <si>
    <t>INF200K01VE4</t>
  </si>
  <si>
    <t>Franklin India Short-Term Income Plan (No. of Segregated Portfolios in the Scheme- 3) - (under winding up) Direct-Growth Plan ^^ $$$</t>
  </si>
  <si>
    <t>INF090I01GK1</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</si>
  <si>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</si>
  <si>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</si>
  <si>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</si>
  <si>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</si>
  <si>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</si>
  <si>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</si>
  <si>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Segregated Portfolio 3- 9.50% Yes Bank Ltd CO 23 Dec 2021-Direct-Growth Plan</t>
  </si>
  <si>
    <t>INF090I01WD3</t>
  </si>
  <si>
    <t xml:space="preserve">i) Risk-o-meter </t>
  </si>
  <si>
    <t>Primary Benchmark: Nifty Equity Savings Index</t>
  </si>
  <si>
    <t>Risk level based on portfolio as on January 31, 2024</t>
  </si>
  <si>
    <t>Risk level of primary benchmark as on January 31, 2024</t>
  </si>
  <si>
    <t xml:space="preserve">f) Risk-o-meter </t>
  </si>
  <si>
    <t>Primary Benchmark: CRISIL Hybrid 35+65 - Aggressive Index</t>
  </si>
  <si>
    <t>Primary Benchmark: Nifty 50 Hybrid Composite Debt 50:50 Index</t>
  </si>
  <si>
    <t xml:space="preserve">e) Risk-o-meter </t>
  </si>
  <si>
    <t>Primary Benchmark:  Tier-1 Index:  Nifty 500 (Effective August 1, 2023, the benchmark of the scheme has been changed from NIFTY500 Value 50)</t>
  </si>
  <si>
    <t xml:space="preserve">Tier-2 Index:  NIFTY500 Value 50 </t>
  </si>
  <si>
    <t>Primary Benchmark: Tier-1 Index:  Nifty 500 (Effective August 1, 2023, the benchmark of the scheme has been changed from  Nifty Dividend Opportunities 50 )</t>
  </si>
  <si>
    <t>Tier-2 Index:  Nifty Dividend Opportunities 50</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</si>
  <si>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</si>
  <si>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</si>
  <si>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</si>
  <si>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</si>
  <si>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</si>
  <si>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</si>
  <si>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</si>
  <si>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</si>
  <si>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</si>
  <si>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</si>
  <si>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</si>
  <si>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 Franklin India TAXSHIELD is renamed as Franklin India ELSS Tax Saver Fund effective December 22, 2023.</t>
  </si>
  <si>
    <t>Primary Benchmark: Russell 3000 Growth Index</t>
  </si>
  <si>
    <t>Primary Benchmark: MSCI Europe Index</t>
  </si>
  <si>
    <t>Primary Benchmark: 40% Nifty 500 TRI + 40% Nifty Short Duration Debt Index + 20% domestic gold price (Effective December 19, 2022, the benchmark of the scheme has been changed from CRISIL Hybrid 35+65 - Aggressive Index )</t>
  </si>
  <si>
    <t>^ Franklin India Multi-Asset Solution Fund is renamed as Franklin India Multi-Asset Solution Fund of Funds effective Dec 19, 2022.</t>
  </si>
  <si>
    <t>Primary Benchmark: CRISIL Hybrid 50+50 - Moderate Index (Effective December 19, 2022, the benchmark of the scheme has been changed from CRISIL Hybrid 35+65 - Aggressive Index )</t>
  </si>
  <si>
    <t>** All Plans under Franklin India Life Stage Fund of Funds (FILSF) were merged with Franklin India Dynamic Asset Allocation Fund of Funds (FIDAAF) as on December 19, 2022.</t>
  </si>
  <si>
    <t>Nifty Index Future  - 29-February-24</t>
  </si>
  <si>
    <t xml:space="preserve">d) During the month additional instances of fair valuation/deviation from valuation price provided by the valuation agencies </t>
  </si>
  <si>
    <t>Foreign ETF</t>
  </si>
  <si>
    <t>ISIN</t>
  </si>
  <si>
    <t>Qunatity Lent</t>
  </si>
  <si>
    <t>Market Value (Rs in Lakhs)</t>
  </si>
  <si>
    <t>e) Details of securities lent under Securities Lending and Borrowing as on January 31, 2024</t>
  </si>
  <si>
    <t>Franklin India Flexi Cap Fund ( Formerly known as Franklin India Equity Fund) ^</t>
  </si>
  <si>
    <t>Larsen &amp; Toubro Ltd (GDR)</t>
  </si>
  <si>
    <t>Reliance Industries Ltd (GDR)</t>
  </si>
  <si>
    <t>USY5217N1183</t>
  </si>
  <si>
    <t>US7594701077</t>
  </si>
  <si>
    <t>Franklin India NSE Nifty 50 Index Fund (Formerly known as Franklin India Index Fund – NSE Nifty Plan) ^</t>
  </si>
  <si>
    <t>Franklin India ELSS Tax Saver Fund (Formerly known as Franklin India TAXSHIELD) ^</t>
  </si>
  <si>
    <t>SBI Short Term Debt Fund Direct - Growth Plan</t>
  </si>
  <si>
    <t>ICICI Prudential Short Term Fund Direct - Growth Plan</t>
  </si>
  <si>
    <t>$$$ This scheme is under winding-up and SBI Funds Management Private Limited has been appointed as the liquidator as per the order of Hon'ble Supreme Court dated February 12, 2021.</t>
  </si>
  <si>
    <t>Franklin India Dynamic Asset Allocation Fund Of Funds **</t>
  </si>
  <si>
    <t>Franklin India Feeder - Templeton European Opportunities Fund</t>
  </si>
  <si>
    <t>h) Details of securities lent under Securities Lending and Borrowing as on December 29, 2023</t>
  </si>
  <si>
    <t>Franklin India Liquid Fund</t>
  </si>
  <si>
    <t>INE115A07NY8</t>
  </si>
  <si>
    <t>8.79% LIC Housing Finance Ltd (05-Mar-2024) **</t>
  </si>
  <si>
    <t>INE261F08CU8</t>
  </si>
  <si>
    <t>5.44% National Bank For Agriculture &amp; Rural Development (05-Feb-2024) **</t>
  </si>
  <si>
    <t>IND AAA</t>
  </si>
  <si>
    <t>INE160A16NW9</t>
  </si>
  <si>
    <t>Punjab National Bank (20-Feb-2024)</t>
  </si>
  <si>
    <t>INE556F16AH5</t>
  </si>
  <si>
    <t>Small Industries Development Bank of India (27-Mar-2024) **</t>
  </si>
  <si>
    <t>INE556F16AC6</t>
  </si>
  <si>
    <t>Small Industries Development Bank of India (14-Feb-2024) **</t>
  </si>
  <si>
    <t>INE040A16EI1</t>
  </si>
  <si>
    <t>HDFC Bank Ltd (07-Mar-2024) **</t>
  </si>
  <si>
    <t>INE514E16CE0</t>
  </si>
  <si>
    <t>Export-Import Bank Of India (14-Mar-2024)</t>
  </si>
  <si>
    <t>INE692A16GP9</t>
  </si>
  <si>
    <t>Union Bank of India (15-Mar-2024) **</t>
  </si>
  <si>
    <t>ICRA A1+</t>
  </si>
  <si>
    <t>INE040A16EB6</t>
  </si>
  <si>
    <t>HDFC Bank Ltd (20-Feb-2024) **</t>
  </si>
  <si>
    <t>INE476A16WT6</t>
  </si>
  <si>
    <t>Canara Bank (05-Mar-2024) **</t>
  </si>
  <si>
    <t>INE562A16LN9</t>
  </si>
  <si>
    <t>Indian Bank (05-Mar-2024)</t>
  </si>
  <si>
    <t>INE692A16GB9</t>
  </si>
  <si>
    <t>Union Bank of India (05-Mar-2024) **</t>
  </si>
  <si>
    <t>INE929O14BH9</t>
  </si>
  <si>
    <t>Reliance Retail Ventures Ltd (22-Mar-2024)@</t>
  </si>
  <si>
    <t>INE121A14VK4</t>
  </si>
  <si>
    <t>Cholamandalam Investment and Finance Co Ltd (22-Mar-2024) **@</t>
  </si>
  <si>
    <t>INE860H141U4</t>
  </si>
  <si>
    <t>Aditya Birla Finance Ltd (23-Feb-2024) **@</t>
  </si>
  <si>
    <t>INE261F14KL8</t>
  </si>
  <si>
    <t>National Bank For Agriculture &amp; Rural Development (22-Feb-2024) **@</t>
  </si>
  <si>
    <t>INE261F14KO2</t>
  </si>
  <si>
    <t>National Bank For Agriculture &amp; Rural Development (14-Mar-2024) **@</t>
  </si>
  <si>
    <t>INE763G14QB9</t>
  </si>
  <si>
    <t>ICICI Securities Ltd (22-Mar-2024) **@</t>
  </si>
  <si>
    <t>INE824H14NS8</t>
  </si>
  <si>
    <t>Julius Baer Capital (India) Pvt Ltd (12-Apr-2024) **@</t>
  </si>
  <si>
    <t>INE261F14KS3</t>
  </si>
  <si>
    <t>National Bank For Agriculture &amp; Rural Development (25-Apr-2024) **@</t>
  </si>
  <si>
    <t>INE110O14BU9</t>
  </si>
  <si>
    <t>Axis Securities Ltd (19-Apr-2024) **@</t>
  </si>
  <si>
    <t>INE860H142B2</t>
  </si>
  <si>
    <t>Aditya Birla Finance Ltd (25-Apr-2024) **@</t>
  </si>
  <si>
    <t>INE110O14BK0</t>
  </si>
  <si>
    <t>Axis Securities Ltd (07-Mar-2024) **@</t>
  </si>
  <si>
    <t>INE027214514</t>
  </si>
  <si>
    <t>BOB Financial Solutions Ltd (07-Mar-2024) **@</t>
  </si>
  <si>
    <t>INE514E14QW7</t>
  </si>
  <si>
    <t>Export-Import Bank Of India (15-Mar-2024) **@</t>
  </si>
  <si>
    <t>IN002023X435</t>
  </si>
  <si>
    <t>91 DTB (18-Apr-2024)</t>
  </si>
  <si>
    <t>IN002023Y243</t>
  </si>
  <si>
    <t>182 DTB (07-Mar-2024)</t>
  </si>
  <si>
    <t>IN002023X351</t>
  </si>
  <si>
    <t>91 DTB (22-Feb-2024)</t>
  </si>
  <si>
    <t>IN002023X427</t>
  </si>
  <si>
    <t>91 DTB (11-Apr-2024)</t>
  </si>
  <si>
    <t>IN002023X443</t>
  </si>
  <si>
    <t>91 DTB (25-Apr-2024)</t>
  </si>
  <si>
    <t>IN002023X369</t>
  </si>
  <si>
    <t>91 DTB (29-Feb-2024)</t>
  </si>
  <si>
    <t>IN002023Y193</t>
  </si>
  <si>
    <t>182 DTB (08-Feb-2024)</t>
  </si>
  <si>
    <t>Alternative Investment Fund #</t>
  </si>
  <si>
    <t>INF0RQ622028</t>
  </si>
  <si>
    <t>Corporate Debt Market Development Fund Class A2</t>
  </si>
  <si>
    <t>Alternative Investment Fund Units</t>
  </si>
  <si>
    <t># In accordance with SEBI/HO/IMD/PoD2/P/CIR/2023/129 circular dated July 27, 2023, Investment in Corporate Debt Market Development Fund.</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</si>
  <si>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</si>
  <si>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</si>
  <si>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</si>
  <si>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</si>
  <si>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</si>
  <si>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</si>
  <si>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</si>
  <si>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</si>
  <si>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</si>
  <si>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</si>
  <si>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</si>
  <si>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</si>
  <si>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</si>
  <si>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</si>
  <si>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</si>
  <si>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31-Jan-2024</t>
  </si>
  <si>
    <t>e) Risk-o-meter</t>
  </si>
  <si>
    <t>PriMary BenchMark: Tier-1 Index:  CRISIL Liquid Debt B-I Index (The benchMark is renamed from CRISIL Liquid Fund BI Index w.e.f Apr 3, 2023)</t>
  </si>
  <si>
    <t>Tier-2 Index: CRISIL Liquid Debt A-I Index (The benchMark is renamed from CRISIL Liquid Fund AI Index w.e.f Apr 3, 2023)</t>
  </si>
  <si>
    <t>Franklin India Overnight Fund</t>
  </si>
  <si>
    <t>IN002023Y219</t>
  </si>
  <si>
    <t>182 DTB (16-Feb-2024)</t>
  </si>
  <si>
    <t>IN002023Y227</t>
  </si>
  <si>
    <t>182 DTB (22-Feb-2024)</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</si>
  <si>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</si>
  <si>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</si>
  <si>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</si>
  <si>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</si>
  <si>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</si>
  <si>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</si>
  <si>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</si>
  <si>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</si>
  <si>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Liquid Overnight Index (The benchMark is renamed from CRISIL Overnight Fund AI Index w.e.f Apr 3, 2023)</t>
  </si>
  <si>
    <t>Franklin India Money Market Fund (formerly known as Franklin India Savings Fund) ^</t>
  </si>
  <si>
    <t>INE261F16769</t>
  </si>
  <si>
    <t>National Bank For Agriculture &amp; Rural Development (17-Jan-2025) **</t>
  </si>
  <si>
    <t>INE237A161T7</t>
  </si>
  <si>
    <t>Kotak Mahindra Bank Ltd (29-Feb-2024)</t>
  </si>
  <si>
    <t>INE261F16710</t>
  </si>
  <si>
    <t>National Bank For Agriculture &amp; Rural Development (13-Mar-2024) **</t>
  </si>
  <si>
    <t>INE040A16DU8</t>
  </si>
  <si>
    <t>HDFC Bank Ltd (20-Mar-2024) **</t>
  </si>
  <si>
    <t>INE090A167Z7</t>
  </si>
  <si>
    <t>ICICI Bank Ltd (26-Mar-2024) **</t>
  </si>
  <si>
    <t>INE090AD6071</t>
  </si>
  <si>
    <t>ICICI Bank Ltd (29-Oct-2024) **</t>
  </si>
  <si>
    <t>INE238AD6579</t>
  </si>
  <si>
    <t>Axis Bank Ltd (29-Nov-2024) **</t>
  </si>
  <si>
    <t>INE556F16AN3</t>
  </si>
  <si>
    <t>Small Industries Development Bank of India (18-Dec-2024) **</t>
  </si>
  <si>
    <t>INE476A16XK3</t>
  </si>
  <si>
    <t>Canara Bank (22-Jan-2025) **</t>
  </si>
  <si>
    <t>INE237A163S5</t>
  </si>
  <si>
    <t>Kotak Mahindra Bank Ltd (13-Feb-2024) **</t>
  </si>
  <si>
    <t>INE562A16LL3</t>
  </si>
  <si>
    <t>Indian Bank (14-Feb-2024)</t>
  </si>
  <si>
    <t>INE160A16NH0</t>
  </si>
  <si>
    <t>Punjab National Bank (07-Mar-2024) **</t>
  </si>
  <si>
    <t>INE238AD6421</t>
  </si>
  <si>
    <t>Axis Bank Ltd (15-May-2024) **</t>
  </si>
  <si>
    <t>INE040A16EH3</t>
  </si>
  <si>
    <t>HDFC Bank Ltd (06-Dec-2024)</t>
  </si>
  <si>
    <t>INE891K14MB9</t>
  </si>
  <si>
    <t>Axis Finance Ltd (28-Feb-2024) **@</t>
  </si>
  <si>
    <t>INE774D14RQ9</t>
  </si>
  <si>
    <t>Mahindra &amp; Mahindra Financial Services Ltd (06-Mar-2024) **@</t>
  </si>
  <si>
    <t>INE692Q14AY5</t>
  </si>
  <si>
    <t>Toyota Financial Services India Ltd (07-Mar-2024) **@</t>
  </si>
  <si>
    <t>INE975F14YC3</t>
  </si>
  <si>
    <t>Kotak Mahindra Investments Ltd (15-Mar-2024) **@</t>
  </si>
  <si>
    <t>INE115A14EQ9</t>
  </si>
  <si>
    <t>LIC Housing Finance Ltd (17-Dec-2024) **@</t>
  </si>
  <si>
    <t>INE763G14SK6</t>
  </si>
  <si>
    <t>ICICI Securities Ltd (23-Jan-2025) **@</t>
  </si>
  <si>
    <t>INE002A14KJ1</t>
  </si>
  <si>
    <t>Reliance Industries Ltd (27-Feb-2024) **@</t>
  </si>
  <si>
    <t>INE916D142N5</t>
  </si>
  <si>
    <t>Kotak Mahindra Prime Ltd (21-May-2024) **@</t>
  </si>
  <si>
    <t>INE700G14HO3</t>
  </si>
  <si>
    <t>HDFC Securities Ltd (04-Mar-2024) **@</t>
  </si>
  <si>
    <t>IN002023Z380</t>
  </si>
  <si>
    <t>364 DTB (05-Dec-2024)</t>
  </si>
  <si>
    <t>IN002023Y334</t>
  </si>
  <si>
    <t>182 DTB (09-May-2024)</t>
  </si>
  <si>
    <t>IN002023Z448</t>
  </si>
  <si>
    <t>364 DTB (16-Jan-2025)</t>
  </si>
  <si>
    <t xml:space="preserve">      Retail Plan Growth Option</t>
  </si>
  <si>
    <t xml:space="preserve">      Retail Plan Daily IDCW Option</t>
  </si>
  <si>
    <t xml:space="preserve">      Retail Plan Weekly IDCW Option *</t>
  </si>
  <si>
    <t>NA</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</si>
  <si>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</si>
  <si>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</si>
  <si>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</si>
  <si>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</si>
  <si>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 *</t>
  </si>
  <si>
    <t xml:space="preserve">      Direct Retail Plan Monthly IDCW Option</t>
  </si>
  <si>
    <t xml:space="preserve">      Direct Retail Plan Quarterly IDCW Option</t>
  </si>
  <si>
    <t>* Allotment date is 07th Nov 2023</t>
  </si>
  <si>
    <t xml:space="preserve">      Retail Plan Weekly IDCW Option</t>
  </si>
  <si>
    <t xml:space="preserve">      Direct Retail Plan Weekly IDCW Option</t>
  </si>
  <si>
    <t xml:space="preserve">PriMary BenchMark: Tier-1 Index: NIFTY Money Market Index B-I </t>
  </si>
  <si>
    <t>Tier-2 Index: NIFTY Money Market Index A-I</t>
  </si>
  <si>
    <t>^ Franklin India Savings Fund is renames as Franklin India Money Market effective May 15, 2023.</t>
  </si>
  <si>
    <t>Franklin India Floating Rate Fund</t>
  </si>
  <si>
    <t>INE651J07739</t>
  </si>
  <si>
    <t>JM Financial Credit Solutions Ltd (1Y SBI MCLR + 460 Bps) (23-Jul-2024) **</t>
  </si>
  <si>
    <t>ICRA AA</t>
  </si>
  <si>
    <t>INE296A14WG0</t>
  </si>
  <si>
    <t>Bajaj Finance Ltd (08-Feb-2024) **@</t>
  </si>
  <si>
    <t>INE860H141M1</t>
  </si>
  <si>
    <t>Aditya Birla Finance Ltd (15-Feb-2024) **@</t>
  </si>
  <si>
    <t>IN0020200120</t>
  </si>
  <si>
    <t>GOI FRB 2033 (22-Sep-2033)</t>
  </si>
  <si>
    <t>IN0020210160</t>
  </si>
  <si>
    <t>GOI FRB 2028 (04-Oct-2028)</t>
  </si>
  <si>
    <t>IN0020180041</t>
  </si>
  <si>
    <t>GOI FRB 2031 (07-Dec-2031)</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</si>
  <si>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</si>
  <si>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</si>
  <si>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</si>
  <si>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CRISIL Low Duration Debt Index </t>
  </si>
  <si>
    <t>Franklin India Corporate Debt Fund</t>
  </si>
  <si>
    <t>INE514E08FT8</t>
  </si>
  <si>
    <t>6.35% Export-Import Bank of India (18-Feb-2025) **</t>
  </si>
  <si>
    <t>INE206D08501</t>
  </si>
  <si>
    <t>7.70% Nuclear Power Corporation of India Ltd (20-Mar-2038) **</t>
  </si>
  <si>
    <t>INE556F08KB4</t>
  </si>
  <si>
    <t>7.11% Small Industries Development Bank Of India (27-Feb-2026) **</t>
  </si>
  <si>
    <t>INE040A08906</t>
  </si>
  <si>
    <t>7.50% HDFC Bank Ltd (08-Jan-2025)</t>
  </si>
  <si>
    <t>INE557F08FH9</t>
  </si>
  <si>
    <t>6.88% National Housing Bank (21-Jan-2025) **</t>
  </si>
  <si>
    <t>INE261F08DI1</t>
  </si>
  <si>
    <t>5.23% National Bank For Agriculture &amp; Rural Development (31-Jan-2025)</t>
  </si>
  <si>
    <t>INE020B08906</t>
  </si>
  <si>
    <t>8.27% REC Ltd (06-Feb-2025) **</t>
  </si>
  <si>
    <t>INE020B08CM4</t>
  </si>
  <si>
    <t>6.99% REC Ltd (30-Sep-2024) **</t>
  </si>
  <si>
    <t>INE752E07MQ8</t>
  </si>
  <si>
    <t>8.40% Power Grid Corporation of India Ltd (27-May-2024) **</t>
  </si>
  <si>
    <t>INE774D07VA9</t>
  </si>
  <si>
    <t>8.00% Mahindra &amp; Mahindra Financial Services Ltd (26-Jun-2025) **</t>
  </si>
  <si>
    <t>INE242A08510</t>
  </si>
  <si>
    <t>5.84% Indian Oil Corporation Ltd (19-Apr-2024) **</t>
  </si>
  <si>
    <t>INE115A07QD5</t>
  </si>
  <si>
    <t>7.82% LIC Housing Finance Ltd (28-Nov-2025) **</t>
  </si>
  <si>
    <t>INE916DA7RY8</t>
  </si>
  <si>
    <t>7.8955% Kotak Mahindra Prime Ltd (23-Dec-2024) **</t>
  </si>
  <si>
    <t>INE733E08163</t>
  </si>
  <si>
    <t>5.45% NTPC Ltd (15-Oct-2025) **</t>
  </si>
  <si>
    <t>INE094A08036</t>
  </si>
  <si>
    <t>7.00% Hindustan Petroleum Corporation Ltd (14-Aug-2024) **</t>
  </si>
  <si>
    <t>INE020B08930</t>
  </si>
  <si>
    <t>8.30% REC Ltd (10-Apr-2025)</t>
  </si>
  <si>
    <t>INE134E08KH0</t>
  </si>
  <si>
    <t>7.42% Power Finance Corporation Ltd (19-Nov-2024) **</t>
  </si>
  <si>
    <t>INE134E08JY7</t>
  </si>
  <si>
    <t>9.25% Power Finance Corporation Ltd (25-Sep-2024) **</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</si>
  <si>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</si>
  <si>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</si>
  <si>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</si>
  <si>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</si>
  <si>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</si>
  <si>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</si>
  <si>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f) Risk-o-meter</t>
  </si>
  <si>
    <t xml:space="preserve">PriMary BenchMark: Tier-1 Index: NIFTY Corporate Bond Index B-III </t>
  </si>
  <si>
    <t>Franklin India Banking &amp; PSU Debt Fund</t>
  </si>
  <si>
    <t>INE261F08CI3</t>
  </si>
  <si>
    <t>5.47% National Bank For Agriculture &amp; Rural Development (11-Apr-2025) **</t>
  </si>
  <si>
    <t>INE053F07CB1</t>
  </si>
  <si>
    <t>6.99% Indian Railway Finance Corporation Ltd (19-Mar-2025) **</t>
  </si>
  <si>
    <t>INE861G08076</t>
  </si>
  <si>
    <t>6.65% Food Corporation Of India (23-Oct-2030) **</t>
  </si>
  <si>
    <t>ICRA AAA(CE)</t>
  </si>
  <si>
    <t>INE514E08FU6</t>
  </si>
  <si>
    <t>5.62% Export-Import Bank Of India (20-Jun-2025) **</t>
  </si>
  <si>
    <t>INE163N08289</t>
  </si>
  <si>
    <t>8.29% ONGC Petro Additions Ltd (25-Jan-2027)</t>
  </si>
  <si>
    <t>CRISIL AA</t>
  </si>
  <si>
    <t>INE848E08136</t>
  </si>
  <si>
    <t>8.12% NHPC Ltd (22-Mar-2029) **</t>
  </si>
  <si>
    <t>CARE AAA</t>
  </si>
  <si>
    <t>INE020B08CK8</t>
  </si>
  <si>
    <t>6.88% REC Ltd (20-Mar-2025) **</t>
  </si>
  <si>
    <t>INE242A08452</t>
  </si>
  <si>
    <t>6.39% Indian Oil Corporation Ltd (06-Mar-2025) **</t>
  </si>
  <si>
    <t>INE556F08KA6</t>
  </si>
  <si>
    <t>7.25% Small Industries Development Bank Of India (31-Jul-2025) **</t>
  </si>
  <si>
    <t>INE094A08077</t>
  </si>
  <si>
    <t>5.36% Hindustan Petroleum Corporation Ltd (11-Apr-2025) **</t>
  </si>
  <si>
    <t>INE020B08DH2</t>
  </si>
  <si>
    <t>5.81% REC Ltd (31-Dec-2025) **</t>
  </si>
  <si>
    <t>INE206D08261</t>
  </si>
  <si>
    <t>8.14% Nuclear Power Corporation of India Ltd (25-Mar-2026) **</t>
  </si>
  <si>
    <t>INE514E08EP9</t>
  </si>
  <si>
    <t>8.25% Export-Import Bank of India (28-Sep-2025) **</t>
  </si>
  <si>
    <t>INE733E07JX0</t>
  </si>
  <si>
    <t>8.19% NTPC Ltd (15-Dec-2025) **</t>
  </si>
  <si>
    <t>INE237A160V5</t>
  </si>
  <si>
    <t>Kotak Mahindra Bank Ltd (25-Oct-2024) **</t>
  </si>
  <si>
    <t>IN000624C071</t>
  </si>
  <si>
    <t>GOI STRIP (16-Jun-2024)</t>
  </si>
  <si>
    <t>PriMary BenchMark: NIFTY Banking &amp; PSU Debt Index</t>
  </si>
  <si>
    <t>Franklin India Government Securities Fund</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</si>
  <si>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</si>
  <si>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</si>
  <si>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</si>
  <si>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</si>
  <si>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</si>
  <si>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</si>
  <si>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INE110L08037</t>
  </si>
  <si>
    <t>9.25% Reliance Industries Ltd (17-Jun-2024) **</t>
  </si>
  <si>
    <t>PriMary BenchMark: 40% Nifty 500+60% Crisil Composite Bond Index (The benchMark is renamed from 40% Nifty 500+60% Crisil Composite Bond Fund Index  w.e.f Apr 3, 2023)</t>
  </si>
  <si>
    <t>Franklin India Debt Hybrid Fund (No. of segregated Portfolio in the scheme - 1)</t>
  </si>
  <si>
    <t>Main Portfolio</t>
  </si>
  <si>
    <t>INE403D08116</t>
  </si>
  <si>
    <t>8.70% Bharti Telecom Ltd (21-Nov-2024) **</t>
  </si>
  <si>
    <t>CRISIL AA+</t>
  </si>
  <si>
    <t>INE950O07420</t>
  </si>
  <si>
    <t>8.20% Mahindra Rural Housing Finance Ltd (30-Jan-2026) **</t>
  </si>
  <si>
    <t>INE121A07QV5</t>
  </si>
  <si>
    <t>8.50% Cholamandalam Investment and Finance Co Ltd (27-Mar-2026) **</t>
  </si>
  <si>
    <t>ICRA AA+</t>
  </si>
  <si>
    <t>INE556F16AG7</t>
  </si>
  <si>
    <t>Small Industries Development Bank of India (14-Mar-2024) **</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</si>
  <si>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</si>
  <si>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</si>
  <si>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</si>
  <si>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As on 07-Aug-2022*</t>
  </si>
  <si>
    <t>* All units in the scheme have been extinguished post distribution based on NAV dated Aug 07, 2022 which is the last declared NAV.</t>
  </si>
  <si>
    <t xml:space="preserve">This metric is computed basis market value of the securities (including accrued interest) held in the portfolio. Since the value of the securities held by the portfolio is currently zero, this metric is not applicable.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</si>
  <si>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</si>
  <si>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January 31, 2023, February 28, 2023, March 31, 2023, April 28, 2023, May 31, 2023, June 30, 2023, July 31, 2023, August 31, 2023, September 30, 2023, October 31,2023,December 29, 2023, December 31, 2023 and by Future Ideas Co. Ltd. on July 31, 2020, September 30, 2020, September 30, 2023 and by Rivaaz Trade Ventures Pvt Ltd on July 31, 2020, August 31, 2020, September 30, 2020, October 31, 2020, November 7, 2020, June 30, 2023,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</si>
  <si>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</si>
  <si>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</si>
  <si>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</si>
  <si>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</si>
  <si>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j)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</si>
  <si>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</si>
  <si>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</si>
  <si>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3 - 9.50% Yes Bank Ltd CO 23 Dec 2021</t>
  </si>
  <si>
    <t>INE528G08352</t>
  </si>
  <si>
    <t>9.50% Yes Bank Ltd (23-Dec-2116) ~~~ $$ **</t>
  </si>
  <si>
    <t>CARE (withdrawn)/ ICRA D (hyb)</t>
  </si>
  <si>
    <t xml:space="preserve"> $$ Indicates securities below investment grade or default</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</si>
  <si>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</si>
  <si>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</si>
  <si>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</si>
  <si>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</si>
  <si>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</si>
  <si>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</si>
  <si>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</si>
  <si>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i)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</si>
  <si>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</si>
  <si>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Short-Term Income Plan (No. of segregated Portfolios in the scheme - 3) - (under winding up) $$$</t>
  </si>
  <si>
    <t xml:space="preserve">      Institutional Plan Growth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</si>
  <si>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</si>
  <si>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The remaining value in the portfolio of the scheme represents FISTIP’s investment in the NCDs of 9.50% Reliance Broadcast Network Ltd (20-JUL-2020) issued by Reliance Broadcast Network Ltd (RBNL). RBNL defaulted on meeting its payment obligation at maturity.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</si>
  <si>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</si>
  <si>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</si>
  <si>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</si>
  <si>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</si>
  <si>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</si>
  <si>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PriMary BenchMark: CRISIL Short Term Bond Index (The benchMark is renamed from CRISIL Short Term Bond Fund Index w.e.f Apr 3, 2023)</t>
  </si>
  <si>
    <t>Franklin India Short Term Income Plan - Segregated Portfolio 3 - 9.50% Yes Bank Ltd CO 23 Dec 2021</t>
  </si>
  <si>
    <t>Franklin India Ultra Short Bond Fund - (No. of segregated Portfolio in the scheme -1) - (under winding up)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</si>
  <si>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</si>
  <si>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</si>
  <si>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</si>
  <si>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</si>
  <si>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</si>
  <si>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</si>
  <si>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</si>
  <si>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</si>
  <si>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As on 12-Dec-2021*</t>
  </si>
  <si>
    <t>* All units in the scheme have been extinguished post distribution based on NAV dated Dec 12, 2021 which is the last declared NAV.</t>
  </si>
  <si>
    <t>e) @@@ Coupons/ part payments/ maturity payments were due to be paid by Nufuture Digital (India) Ltd. on July 31, 2020, January 31, 2023, February 28, 2023, March 31, 2023, April 28, 2023, May 31, 2023, June 30, 2023, July 31, 2023, August 31, 2023, September 30, 2023, October 31,2023, November 30,2023, December 31, 2023 and by Future Ideas Co. Ltd. on July 31, 2020, April 28, 2023, July 31, 2023, December 31, 2023 and by Rivaaz Trade Ventures Pvt Ltd on August 31,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</si>
  <si>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</si>
  <si>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</si>
  <si>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</si>
  <si>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Credit Risk Fund (No. of segregated Portfolios in the scheme -3) - (under winding up) $$$</t>
  </si>
  <si>
    <t>As on 11-Jun-2023*</t>
  </si>
  <si>
    <t>* All units in the scheme have been extinguished post distribution based on NAV dated Jun 11, 2023 which is the last declared NAV.</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</si>
  <si>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</si>
  <si>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December 31,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</si>
  <si>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</si>
  <si>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 xml:space="preserve">j) Risk-o-meter </t>
  </si>
  <si>
    <t>As of Jun 11, 2023, all units of Franklin India Credit Risk Fund (FICRF) stand extinguished. 100% of the AUM of the scheme stands distributed to investors (except cases with incomplete KYC documentation or requiring remediation). There is no portfolio left to evaluate riskometer for the fund. On account of this, the riskometer for FICRF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</si>
  <si>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June 11, 2023 which is the last declared NAV.</t>
  </si>
  <si>
    <t>Franklin India Credit Risk Fund - Segregated Portfolio 3 - 9.50% Yes Bank Ltd CO 23 Dec 2021</t>
  </si>
  <si>
    <t xml:space="preserve">b) During the month additional instances of fair valuation/deviation from valuation price provided by the valuation agencies </t>
  </si>
  <si>
    <t>Franklin India Multi-Asset Solution Fund of Funds (Formerly known as Franklin India Multi-Asset Solution Fund) ^</t>
  </si>
  <si>
    <t>Risk level of tier-1 benchmark as on January 31, 2024</t>
  </si>
  <si>
    <t>Risk level of tier-2 benchmark as on January 31, 2024</t>
  </si>
  <si>
    <t>Risk level of tier-1 benchMark as on January 31, 2024</t>
  </si>
  <si>
    <t>Risk level of tier-2 benchMark as on  January 31, 2024</t>
  </si>
  <si>
    <t>Risk level of tier-1 benchmark  as on January 31, 2024</t>
  </si>
  <si>
    <t>Risk level of tier-2 benchmark  as on January 31,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</si>
</sst>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000"/>
    <numFmt numFmtId="166" formatCode="#,##0.00%"/>
    <numFmt numFmtId="167" formatCode="_ * #,##0_ ;_ * \-#,##0_ ;_ * &quot;-&quot;??_ ;_ @_ "/>
    <numFmt numFmtId="168" formatCode="#,##0.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
      <sz val="11"/>
      <color theme="1"/>
      <name val="Calibri"/>
      <family val="2"/>
      <scheme val="minor"/>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5" fillId="0" borderId="0" applyNumberFormat="0" applyFill="0" applyBorder="0" applyAlignment="0" applyProtection="0"/>
    <xf numFmtId="164" fontId="11" fillId="0" borderId="0" applyFont="0" applyFill="0" applyBorder="0" applyAlignment="0" applyProtection="0"/>
    <xf numFmtId="9" fontId="11" fillId="0" borderId="0" applyFont="0" applyFill="0" applyBorder="0" applyAlignment="0" applyProtection="0"/>
  </cellStyleXfs>
  <cellXfs count="101">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5" fontId="8" fillId="2" borderId="0" xfId="0" applyNumberFormat="1" applyFont="1" applyFill="1"/>
    <xf numFmtId="0" fontId="7" fillId="2" borderId="1" xfId="0" applyFont="1" applyFill="1" applyBorder="1" applyAlignment="1">
      <alignment horizontal="center"/>
    </xf>
    <xf numFmtId="165" fontId="8" fillId="2" borderId="1" xfId="0" applyNumberFormat="1" applyFont="1" applyFill="1" applyBorder="1"/>
    <xf numFmtId="4" fontId="8" fillId="2" borderId="0" xfId="0" applyNumberFormat="1" applyFont="1" applyFill="1"/>
    <xf numFmtId="0" fontId="9" fillId="2" borderId="0" xfId="0" applyFont="1" applyFill="1"/>
    <xf numFmtId="0" fontId="7" fillId="0" borderId="5" xfId="0" applyFont="1" applyBorder="1" applyAlignment="1">
      <alignment vertical="center"/>
    </xf>
    <xf numFmtId="0" fontId="7" fillId="0" borderId="5" xfId="0" applyFont="1" applyBorder="1" applyAlignment="1">
      <alignment horizontal="center" vertical="center"/>
    </xf>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166" fontId="8" fillId="2" borderId="0" xfId="0" applyNumberFormat="1" applyFont="1" applyFill="1"/>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0" fontId="10" fillId="2" borderId="0" xfId="1" applyFont="1" applyFill="1"/>
    <xf numFmtId="0" fontId="7" fillId="3" borderId="0" xfId="0" applyFont="1" applyFill="1"/>
    <xf numFmtId="0" fontId="10" fillId="3" borderId="0" xfId="1" applyFont="1" applyFill="1"/>
    <xf numFmtId="0" fontId="8" fillId="3" borderId="0" xfId="0" applyFont="1" applyFill="1"/>
    <xf numFmtId="0" fontId="7" fillId="2" borderId="0" xfId="0" applyFont="1" applyFill="1" applyAlignment="1">
      <alignment horizontal="left" wrapText="1"/>
    </xf>
    <xf numFmtId="0" fontId="7" fillId="2" borderId="0" xfId="0" applyFont="1" applyFill="1" applyAlignment="1">
      <alignment horizontal="left"/>
    </xf>
    <xf numFmtId="0" fontId="7" fillId="2" borderId="1" xfId="0" applyFont="1" applyFill="1" applyBorder="1" applyAlignment="1">
      <alignment horizontal="left" wrapText="1"/>
    </xf>
    <xf numFmtId="0" fontId="7" fillId="2" borderId="1" xfId="0" applyFont="1" applyFill="1" applyBorder="1" applyAlignment="1">
      <alignment horizontal="right"/>
    </xf>
    <xf numFmtId="0" fontId="8" fillId="2" borderId="1" xfId="0" applyFont="1" applyFill="1" applyBorder="1" applyAlignment="1">
      <alignment horizontal="left" wrapText="1"/>
    </xf>
    <xf numFmtId="167" fontId="8" fillId="2" borderId="1" xfId="2" applyNumberFormat="1" applyFont="1" applyFill="1" applyBorder="1" applyAlignment="1">
      <alignment horizontal="left" wrapText="1"/>
    </xf>
    <xf numFmtId="164" fontId="8" fillId="2" borderId="1" xfId="2" applyFont="1" applyFill="1" applyBorder="1" applyAlignment="1">
      <alignment horizontal="right" wrapText="1"/>
    </xf>
    <xf numFmtId="10" fontId="8" fillId="2" borderId="1" xfId="3" applyNumberFormat="1" applyFont="1" applyFill="1" applyBorder="1" applyAlignment="1">
      <alignment horizontal="right"/>
    </xf>
    <xf numFmtId="39" fontId="8" fillId="2" borderId="4" xfId="0" applyNumberFormat="1" applyFont="1" applyFill="1" applyBorder="1"/>
    <xf numFmtId="0" fontId="8" fillId="2" borderId="3" xfId="0" applyFont="1" applyFill="1" applyBorder="1" applyAlignment="1">
      <alignment wrapText="1"/>
    </xf>
    <xf numFmtId="168" fontId="8" fillId="2" borderId="0" xfId="0" applyNumberFormat="1" applyFont="1" applyFill="1"/>
    <xf numFmtId="165" fontId="8" fillId="2" borderId="0" xfId="0" applyNumberFormat="1" applyFont="1" applyFill="1" applyAlignment="1">
      <alignment horizontal="right"/>
    </xf>
    <xf numFmtId="0" fontId="5" fillId="2" borderId="0" xfId="1" applyFill="1"/>
    <xf numFmtId="0" fontId="7" fillId="3" borderId="0" xfId="0" applyFont="1" applyFill="1" applyAlignment="1">
      <alignment vertical="top"/>
    </xf>
    <xf numFmtId="0" fontId="7" fillId="3" borderId="0" xfId="0" applyFont="1" applyFill="1" applyAlignment="1">
      <alignment vertical="top" wrapText="1"/>
    </xf>
    <xf numFmtId="39" fontId="7" fillId="2" borderId="2" xfId="0" applyNumberFormat="1" applyFont="1" applyFill="1" applyBorder="1"/>
    <xf numFmtId="4" fontId="8" fillId="2" borderId="0" xfId="0" applyNumberFormat="1" applyFont="1" applyFill="1" applyAlignment="1">
      <alignment horizontal="right"/>
    </xf>
    <xf numFmtId="4" fontId="7" fillId="2" borderId="0" xfId="0" applyNumberFormat="1" applyFont="1" applyFill="1" applyAlignment="1">
      <alignment horizontal="right"/>
    </xf>
    <xf numFmtId="164" fontId="7" fillId="2" borderId="3" xfId="0" applyNumberFormat="1" applyFont="1" applyFill="1" applyBorder="1"/>
    <xf numFmtId="165" fontId="8" fillId="0" borderId="0" xfId="0" applyNumberFormat="1" applyFont="1" applyAlignment="1">
      <alignment horizontal="right"/>
    </xf>
    <xf numFmtId="0" fontId="4" fillId="0" borderId="0" xfId="0" applyFont="1" applyAlignment="1">
      <alignment vertical="center" wrapText="1"/>
    </xf>
    <xf numFmtId="0" fontId="7" fillId="3" borderId="0" xfId="0" applyFont="1" applyFill="1" applyAlignment="1">
      <alignment horizontal="justify" wrapText="1"/>
    </xf>
    <xf numFmtId="0" fontId="0" fillId="3" borderId="0" xfId="0" applyFill="1" applyAlignment="1">
      <alignment horizontal="justify" wrapText="1"/>
    </xf>
    <xf numFmtId="39" fontId="7" fillId="2" borderId="0" xfId="0" applyNumberFormat="1" applyFont="1" applyFill="1"/>
    <xf numFmtId="0" fontId="7" fillId="0" borderId="1" xfId="0" applyFont="1" applyBorder="1" applyAlignment="1">
      <alignment horizontal="center" vertical="center" wrapText="1"/>
    </xf>
    <xf numFmtId="0" fontId="7" fillId="2" borderId="0" xfId="0" applyFont="1" applyFill="1" applyAlignment="1">
      <alignment vertical="top" wrapText="1"/>
    </xf>
    <xf numFmtId="39" fontId="7" fillId="0" borderId="6" xfId="0" applyNumberFormat="1" applyFont="1" applyBorder="1"/>
    <xf numFmtId="0" fontId="8" fillId="2" borderId="8" xfId="0" applyFont="1" applyFill="1" applyBorder="1"/>
    <xf numFmtId="0" fontId="8" fillId="2" borderId="9" xfId="0" applyFont="1" applyFill="1" applyBorder="1"/>
    <xf numFmtId="0" fontId="4" fillId="4" borderId="10"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8" xfId="0" applyFont="1" applyFill="1" applyBorder="1"/>
    <xf numFmtId="0" fontId="7" fillId="2" borderId="9" xfId="0" applyFont="1" applyFill="1" applyBorder="1"/>
    <xf numFmtId="0" fontId="8" fillId="2" borderId="0" xfId="0" applyFont="1" applyFill="1" applyAlignment="1">
      <alignment wrapText="1"/>
    </xf>
    <xf numFmtId="0" fontId="7" fillId="2" borderId="0" xfId="0" applyFont="1" applyFill="1" applyAlignment="1">
      <alignment wrapText="1"/>
    </xf>
    <xf numFmtId="0" fontId="0" fillId="0" borderId="0" xfId="0" applyAlignment="1">
      <alignment wrapText="1"/>
    </xf>
    <xf numFmtId="0" fontId="7" fillId="2" borderId="0" xfId="0" applyFont="1" applyFill="1" applyAlignment="1">
      <alignment horizontal="left" wrapText="1"/>
    </xf>
    <xf numFmtId="0" fontId="7" fillId="3" borderId="0" xfId="0" applyFont="1" applyFill="1" applyAlignment="1">
      <alignment horizontal="left" wrapText="1"/>
    </xf>
    <xf numFmtId="0" fontId="8" fillId="2" borderId="0" xfId="0" applyFont="1" applyFill="1" applyAlignment="1">
      <alignment horizontal="left" wrapText="1"/>
    </xf>
    <xf numFmtId="0" fontId="7" fillId="2" borderId="0" xfId="0" applyFont="1" applyFill="1" applyAlignment="1">
      <alignment horizontal="justify" wrapText="1"/>
    </xf>
    <xf numFmtId="0" fontId="0" fillId="0" borderId="0" xfId="0" applyAlignment="1">
      <alignment horizontal="justify" wrapText="1"/>
    </xf>
    <xf numFmtId="0" fontId="8" fillId="3" borderId="0" xfId="0" applyFont="1" applyFill="1" applyAlignment="1">
      <alignment wrapText="1"/>
    </xf>
    <xf numFmtId="0" fontId="7" fillId="2" borderId="0" xfId="0" applyFont="1" applyFill="1" applyAlignment="1">
      <alignment horizontal="left" vertical="center" wrapText="1"/>
    </xf>
    <xf numFmtId="0" fontId="8" fillId="3" borderId="0" xfId="0" applyFont="1" applyFill="1" applyAlignment="1">
      <alignment vertical="top" wrapText="1"/>
    </xf>
    <xf numFmtId="0" fontId="7" fillId="2" borderId="0" xfId="0" applyFont="1" applyFill="1" applyAlignment="1">
      <alignment vertical="top" wrapText="1"/>
    </xf>
  </cellXfs>
  <cellStyles count="4">
    <cellStyle name="Comma" xfId="2" builtinId="3"/>
    <cellStyle name="Hyperlink" xfId="1" builtinId="8"/>
    <cellStyle name="Normal" xfId="0" builtinId="0"/>
    <cellStyle name="Percent" xfId="3" builtinId="5"/>
  </cellStyles>
  <dxfs count="81">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2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7.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3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3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3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40.jpeg"/><Relationship Id="rId1" Type="http://schemas.openxmlformats.org/officeDocument/2006/relationships/image" Target="../media/image39.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103</xdr:row>
      <xdr:rowOff>83820</xdr:rowOff>
    </xdr:from>
    <xdr:to>
      <xdr:col>0</xdr:col>
      <xdr:colOff>2264410</xdr:colOff>
      <xdr:row>115</xdr:row>
      <xdr:rowOff>2540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5152370"/>
          <a:ext cx="2219960" cy="1633220"/>
        </a:xfrm>
        <a:prstGeom prst="rect">
          <a:avLst/>
        </a:prstGeom>
        <a:noFill/>
        <a:ln>
          <a:noFill/>
        </a:ln>
      </xdr:spPr>
    </xdr:pic>
    <xdr:clientData/>
  </xdr:twoCellAnchor>
  <xdr:twoCellAnchor editAs="oneCell">
    <xdr:from>
      <xdr:col>0</xdr:col>
      <xdr:colOff>57150</xdr:colOff>
      <xdr:row>136</xdr:row>
      <xdr:rowOff>76200</xdr:rowOff>
    </xdr:from>
    <xdr:to>
      <xdr:col>0</xdr:col>
      <xdr:colOff>2263140</xdr:colOff>
      <xdr:row>147</xdr:row>
      <xdr:rowOff>114300</xdr:rowOff>
    </xdr:to>
    <xdr:pic>
      <xdr:nvPicPr>
        <xdr:cNvPr id="3" name="Picture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9859625"/>
          <a:ext cx="220599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119</xdr:row>
      <xdr:rowOff>52070</xdr:rowOff>
    </xdr:from>
    <xdr:to>
      <xdr:col>0</xdr:col>
      <xdr:colOff>2307590</xdr:colOff>
      <xdr:row>130</xdr:row>
      <xdr:rowOff>93980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7406620"/>
          <a:ext cx="2212340" cy="161353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141</xdr:row>
      <xdr:rowOff>0</xdr:rowOff>
    </xdr:from>
    <xdr:to>
      <xdr:col>0</xdr:col>
      <xdr:colOff>2316166</xdr:colOff>
      <xdr:row>152</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20554950"/>
          <a:ext cx="2228850" cy="1637665"/>
        </a:xfrm>
        <a:prstGeom prst="rect">
          <a:avLst/>
        </a:prstGeom>
        <a:noFill/>
        <a:ln>
          <a:noFill/>
        </a:ln>
      </xdr:spPr>
    </xdr:pic>
    <xdr:clientData/>
  </xdr:twoCellAnchor>
  <xdr:twoCellAnchor editAs="oneCell">
    <xdr:from>
      <xdr:col>0</xdr:col>
      <xdr:colOff>38100</xdr:colOff>
      <xdr:row>125</xdr:row>
      <xdr:rowOff>25400</xdr:rowOff>
    </xdr:from>
    <xdr:to>
      <xdr:col>0</xdr:col>
      <xdr:colOff>2275205</xdr:colOff>
      <xdr:row>136</xdr:row>
      <xdr:rowOff>67310</xdr:rowOff>
    </xdr:to>
    <xdr:pic>
      <xdr:nvPicPr>
        <xdr:cNvPr id="3" name="Picture 2">
          <a:extLst>
            <a:ext uri="{FF2B5EF4-FFF2-40B4-BE49-F238E27FC236}">
              <a16:creationId xmlns:a16="http://schemas.microsoft.com/office/drawing/2014/main" id="{43A16491-A93F-4736-A496-D4410E75082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8294350"/>
          <a:ext cx="2237105" cy="161353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118</xdr:row>
      <xdr:rowOff>71434</xdr:rowOff>
    </xdr:from>
    <xdr:to>
      <xdr:col>0</xdr:col>
      <xdr:colOff>2314580</xdr:colOff>
      <xdr:row>129</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7140234"/>
          <a:ext cx="2235200" cy="1565910"/>
        </a:xfrm>
        <a:prstGeom prst="rect">
          <a:avLst/>
        </a:prstGeom>
        <a:noFill/>
        <a:ln>
          <a:noFill/>
        </a:ln>
      </xdr:spPr>
    </xdr:pic>
    <xdr:clientData/>
  </xdr:twoCellAnchor>
  <xdr:twoCellAnchor editAs="oneCell">
    <xdr:from>
      <xdr:col>0</xdr:col>
      <xdr:colOff>93663</xdr:colOff>
      <xdr:row>133</xdr:row>
      <xdr:rowOff>55563</xdr:rowOff>
    </xdr:from>
    <xdr:to>
      <xdr:col>0</xdr:col>
      <xdr:colOff>2309813</xdr:colOff>
      <xdr:row>144</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63" y="19267488"/>
          <a:ext cx="2216150"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123</xdr:row>
      <xdr:rowOff>103909</xdr:rowOff>
    </xdr:from>
    <xdr:to>
      <xdr:col>0</xdr:col>
      <xdr:colOff>2312266</xdr:colOff>
      <xdr:row>134</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8210934"/>
          <a:ext cx="2225675" cy="1565910"/>
        </a:xfrm>
        <a:prstGeom prst="rect">
          <a:avLst/>
        </a:prstGeom>
        <a:noFill/>
        <a:ln>
          <a:noFill/>
        </a:ln>
      </xdr:spPr>
    </xdr:pic>
    <xdr:clientData/>
  </xdr:twoCellAnchor>
  <xdr:oneCellAnchor>
    <xdr:from>
      <xdr:col>0</xdr:col>
      <xdr:colOff>69273</xdr:colOff>
      <xdr:row>141</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20800003"/>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85</xdr:row>
      <xdr:rowOff>55558</xdr:rowOff>
    </xdr:from>
    <xdr:to>
      <xdr:col>0</xdr:col>
      <xdr:colOff>2318390</xdr:colOff>
      <xdr:row>96</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695233"/>
          <a:ext cx="2239010" cy="1637665"/>
        </a:xfrm>
        <a:prstGeom prst="rect">
          <a:avLst/>
        </a:prstGeom>
        <a:noFill/>
        <a:ln>
          <a:noFill/>
        </a:ln>
      </xdr:spPr>
    </xdr:pic>
    <xdr:clientData/>
  </xdr:twoCellAnchor>
  <xdr:twoCellAnchor editAs="oneCell">
    <xdr:from>
      <xdr:col>0</xdr:col>
      <xdr:colOff>95251</xdr:colOff>
      <xdr:row>102</xdr:row>
      <xdr:rowOff>0</xdr:rowOff>
    </xdr:from>
    <xdr:to>
      <xdr:col>0</xdr:col>
      <xdr:colOff>2315211</xdr:colOff>
      <xdr:row>113</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1" y="15068550"/>
          <a:ext cx="2219960" cy="1637665"/>
        </a:xfrm>
        <a:prstGeom prst="rect">
          <a:avLst/>
        </a:prstGeom>
        <a:noFill/>
        <a:ln>
          <a:noFill/>
        </a:ln>
      </xdr:spPr>
    </xdr:pic>
    <xdr:clientData/>
  </xdr:twoCellAnchor>
  <xdr:twoCellAnchor editAs="oneCell">
    <xdr:from>
      <xdr:col>0</xdr:col>
      <xdr:colOff>82550</xdr:colOff>
      <xdr:row>118</xdr:row>
      <xdr:rowOff>50800</xdr:rowOff>
    </xdr:from>
    <xdr:to>
      <xdr:col>0</xdr:col>
      <xdr:colOff>2302510</xdr:colOff>
      <xdr:row>129</xdr:row>
      <xdr:rowOff>116840</xdr:rowOff>
    </xdr:to>
    <xdr:pic>
      <xdr:nvPicPr>
        <xdr:cNvPr id="4" name="Picture 3">
          <a:extLst>
            <a:ext uri="{FF2B5EF4-FFF2-40B4-BE49-F238E27FC236}">
              <a16:creationId xmlns:a16="http://schemas.microsoft.com/office/drawing/2014/main" id="{AD1F9F61-5723-4D0D-A15F-09B543FD60B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17405350"/>
          <a:ext cx="2219960"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89</xdr:row>
      <xdr:rowOff>55558</xdr:rowOff>
    </xdr:from>
    <xdr:to>
      <xdr:col>0</xdr:col>
      <xdr:colOff>2346965</xdr:colOff>
      <xdr:row>100</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980983"/>
          <a:ext cx="2267585" cy="1532890"/>
        </a:xfrm>
        <a:prstGeom prst="rect">
          <a:avLst/>
        </a:prstGeom>
        <a:noFill/>
        <a:ln>
          <a:noFill/>
        </a:ln>
      </xdr:spPr>
    </xdr:pic>
    <xdr:clientData/>
  </xdr:twoCellAnchor>
  <xdr:twoCellAnchor editAs="oneCell">
    <xdr:from>
      <xdr:col>0</xdr:col>
      <xdr:colOff>79375</xdr:colOff>
      <xdr:row>104</xdr:row>
      <xdr:rowOff>119062</xdr:rowOff>
    </xdr:from>
    <xdr:to>
      <xdr:col>0</xdr:col>
      <xdr:colOff>2346960</xdr:colOff>
      <xdr:row>116</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5187612"/>
          <a:ext cx="2267585" cy="1653540"/>
        </a:xfrm>
        <a:prstGeom prst="rect">
          <a:avLst/>
        </a:prstGeom>
        <a:noFill/>
        <a:ln>
          <a:noFill/>
        </a:ln>
      </xdr:spPr>
    </xdr:pic>
    <xdr:clientData/>
  </xdr:twoCellAnchor>
  <xdr:twoCellAnchor editAs="oneCell">
    <xdr:from>
      <xdr:col>0</xdr:col>
      <xdr:colOff>79375</xdr:colOff>
      <xdr:row>121</xdr:row>
      <xdr:rowOff>80962</xdr:rowOff>
    </xdr:from>
    <xdr:to>
      <xdr:col>0</xdr:col>
      <xdr:colOff>2346960</xdr:colOff>
      <xdr:row>133</xdr:row>
      <xdr:rowOff>20002</xdr:rowOff>
    </xdr:to>
    <xdr:pic>
      <xdr:nvPicPr>
        <xdr:cNvPr id="4" name="Picture 3">
          <a:extLst>
            <a:ext uri="{FF2B5EF4-FFF2-40B4-BE49-F238E27FC236}">
              <a16:creationId xmlns:a16="http://schemas.microsoft.com/office/drawing/2014/main" id="{870F3625-8195-9AD8-EB88-B9F20F14937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7578387"/>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82</xdr:row>
      <xdr:rowOff>0</xdr:rowOff>
    </xdr:from>
    <xdr:to>
      <xdr:col>0</xdr:col>
      <xdr:colOff>2303786</xdr:colOff>
      <xdr:row>93</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068175"/>
          <a:ext cx="2208530" cy="1574165"/>
        </a:xfrm>
        <a:prstGeom prst="rect">
          <a:avLst/>
        </a:prstGeom>
        <a:noFill/>
        <a:ln>
          <a:noFill/>
        </a:ln>
      </xdr:spPr>
    </xdr:pic>
    <xdr:clientData/>
  </xdr:twoCellAnchor>
  <xdr:twoCellAnchor editAs="oneCell">
    <xdr:from>
      <xdr:col>0</xdr:col>
      <xdr:colOff>95256</xdr:colOff>
      <xdr:row>98</xdr:row>
      <xdr:rowOff>0</xdr:rowOff>
    </xdr:from>
    <xdr:to>
      <xdr:col>0</xdr:col>
      <xdr:colOff>2303786</xdr:colOff>
      <xdr:row>109</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354175"/>
          <a:ext cx="2208530"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126</xdr:row>
      <xdr:rowOff>0</xdr:rowOff>
    </xdr:from>
    <xdr:to>
      <xdr:col>0</xdr:col>
      <xdr:colOff>2312039</xdr:colOff>
      <xdr:row>137</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8640425"/>
          <a:ext cx="2248535" cy="1637665"/>
        </a:xfrm>
        <a:prstGeom prst="rect">
          <a:avLst/>
        </a:prstGeom>
        <a:noFill/>
        <a:ln>
          <a:noFill/>
        </a:ln>
      </xdr:spPr>
    </xdr:pic>
    <xdr:clientData/>
  </xdr:twoCellAnchor>
  <xdr:twoCellAnchor editAs="oneCell">
    <xdr:from>
      <xdr:col>0</xdr:col>
      <xdr:colOff>79376</xdr:colOff>
      <xdr:row>142</xdr:row>
      <xdr:rowOff>0</xdr:rowOff>
    </xdr:from>
    <xdr:to>
      <xdr:col>0</xdr:col>
      <xdr:colOff>2318386</xdr:colOff>
      <xdr:row>153</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0926425"/>
          <a:ext cx="2239010" cy="1637665"/>
        </a:xfrm>
        <a:prstGeom prst="rect">
          <a:avLst/>
        </a:prstGeom>
        <a:noFill/>
        <a:ln>
          <a:noFill/>
        </a:ln>
      </xdr:spPr>
    </xdr:pic>
    <xdr:clientData/>
  </xdr:twoCellAnchor>
  <xdr:twoCellAnchor editAs="oneCell">
    <xdr:from>
      <xdr:col>0</xdr:col>
      <xdr:colOff>63504</xdr:colOff>
      <xdr:row>126</xdr:row>
      <xdr:rowOff>0</xdr:rowOff>
    </xdr:from>
    <xdr:to>
      <xdr:col>0</xdr:col>
      <xdr:colOff>2312039</xdr:colOff>
      <xdr:row>137</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8640425"/>
          <a:ext cx="2248535" cy="1637665"/>
        </a:xfrm>
        <a:prstGeom prst="rect">
          <a:avLst/>
        </a:prstGeom>
        <a:noFill/>
        <a:ln>
          <a:noFill/>
        </a:ln>
      </xdr:spPr>
    </xdr:pic>
    <xdr:clientData/>
  </xdr:twoCellAnchor>
  <xdr:twoCellAnchor editAs="oneCell">
    <xdr:from>
      <xdr:col>0</xdr:col>
      <xdr:colOff>79376</xdr:colOff>
      <xdr:row>142</xdr:row>
      <xdr:rowOff>0</xdr:rowOff>
    </xdr:from>
    <xdr:to>
      <xdr:col>0</xdr:col>
      <xdr:colOff>2318386</xdr:colOff>
      <xdr:row>153</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0926425"/>
          <a:ext cx="2239010"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116</xdr:row>
      <xdr:rowOff>0</xdr:rowOff>
    </xdr:from>
    <xdr:to>
      <xdr:col>0</xdr:col>
      <xdr:colOff>2307596</xdr:colOff>
      <xdr:row>127</xdr:row>
      <xdr:rowOff>2541</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7545050"/>
          <a:ext cx="2212340" cy="1574166"/>
        </a:xfrm>
        <a:prstGeom prst="rect">
          <a:avLst/>
        </a:prstGeom>
        <a:noFill/>
        <a:ln>
          <a:noFill/>
        </a:ln>
      </xdr:spPr>
    </xdr:pic>
    <xdr:clientData/>
  </xdr:twoCellAnchor>
  <xdr:twoCellAnchor editAs="oneCell">
    <xdr:from>
      <xdr:col>0</xdr:col>
      <xdr:colOff>71437</xdr:colOff>
      <xdr:row>132</xdr:row>
      <xdr:rowOff>0</xdr:rowOff>
    </xdr:from>
    <xdr:to>
      <xdr:col>0</xdr:col>
      <xdr:colOff>2306637</xdr:colOff>
      <xdr:row>143</xdr:row>
      <xdr:rowOff>2541</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 y="19831050"/>
          <a:ext cx="2235200" cy="1574166"/>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98</xdr:row>
      <xdr:rowOff>0</xdr:rowOff>
    </xdr:from>
    <xdr:to>
      <xdr:col>0</xdr:col>
      <xdr:colOff>2307596</xdr:colOff>
      <xdr:row>109</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068425"/>
          <a:ext cx="2212340" cy="1574165"/>
        </a:xfrm>
        <a:prstGeom prst="rect">
          <a:avLst/>
        </a:prstGeom>
        <a:noFill/>
        <a:ln>
          <a:noFill/>
        </a:ln>
      </xdr:spPr>
    </xdr:pic>
    <xdr:clientData/>
  </xdr:twoCellAnchor>
  <xdr:twoCellAnchor editAs="oneCell">
    <xdr:from>
      <xdr:col>0</xdr:col>
      <xdr:colOff>87318</xdr:colOff>
      <xdr:row>114</xdr:row>
      <xdr:rowOff>0</xdr:rowOff>
    </xdr:from>
    <xdr:to>
      <xdr:col>0</xdr:col>
      <xdr:colOff>2307278</xdr:colOff>
      <xdr:row>125</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8" y="16354425"/>
          <a:ext cx="221996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76</xdr:row>
      <xdr:rowOff>0</xdr:rowOff>
    </xdr:from>
    <xdr:to>
      <xdr:col>0</xdr:col>
      <xdr:colOff>2311085</xdr:colOff>
      <xdr:row>87</xdr:row>
      <xdr:rowOff>56515</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11210925"/>
          <a:ext cx="2223770" cy="1628140"/>
        </a:xfrm>
        <a:prstGeom prst="rect">
          <a:avLst/>
        </a:prstGeom>
        <a:noFill/>
        <a:ln>
          <a:noFill/>
        </a:ln>
      </xdr:spPr>
    </xdr:pic>
    <xdr:clientData/>
  </xdr:twoCellAnchor>
  <xdr:twoCellAnchor editAs="oneCell">
    <xdr:from>
      <xdr:col>0</xdr:col>
      <xdr:colOff>79378</xdr:colOff>
      <xdr:row>92</xdr:row>
      <xdr:rowOff>0</xdr:rowOff>
    </xdr:from>
    <xdr:to>
      <xdr:col>0</xdr:col>
      <xdr:colOff>2312673</xdr:colOff>
      <xdr:row>103</xdr:row>
      <xdr:rowOff>56515</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8" y="13496925"/>
          <a:ext cx="2233295" cy="16281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63</xdr:row>
      <xdr:rowOff>76200</xdr:rowOff>
    </xdr:from>
    <xdr:to>
      <xdr:col>1</xdr:col>
      <xdr:colOff>110490</xdr:colOff>
      <xdr:row>74</xdr:row>
      <xdr:rowOff>100965</xdr:rowOff>
    </xdr:to>
    <xdr:pic>
      <xdr:nvPicPr>
        <xdr:cNvPr id="2" name="Picture 1">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563100"/>
          <a:ext cx="2358390" cy="1596390"/>
        </a:xfrm>
        <a:prstGeom prst="rect">
          <a:avLst/>
        </a:prstGeom>
        <a:noFill/>
        <a:ln>
          <a:noFill/>
        </a:ln>
      </xdr:spPr>
    </xdr:pic>
    <xdr:clientData/>
  </xdr:twoCellAnchor>
  <xdr:twoCellAnchor editAs="oneCell">
    <xdr:from>
      <xdr:col>0</xdr:col>
      <xdr:colOff>82550</xdr:colOff>
      <xdr:row>47</xdr:row>
      <xdr:rowOff>76200</xdr:rowOff>
    </xdr:from>
    <xdr:to>
      <xdr:col>1</xdr:col>
      <xdr:colOff>116840</xdr:colOff>
      <xdr:row>58</xdr:row>
      <xdr:rowOff>100965</xdr:rowOff>
    </xdr:to>
    <xdr:pic>
      <xdr:nvPicPr>
        <xdr:cNvPr id="3" name="Picture 2">
          <a:extLst>
            <a:ext uri="{FF2B5EF4-FFF2-40B4-BE49-F238E27FC236}">
              <a16:creationId xmlns:a16="http://schemas.microsoft.com/office/drawing/2014/main" id="{69729A70-574D-4B6F-8132-00FF568CA09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7277100"/>
          <a:ext cx="2358390" cy="159639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96</xdr:row>
      <xdr:rowOff>0</xdr:rowOff>
    </xdr:from>
    <xdr:to>
      <xdr:col>0</xdr:col>
      <xdr:colOff>2304104</xdr:colOff>
      <xdr:row>107</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3782675"/>
          <a:ext cx="2200910" cy="1574165"/>
        </a:xfrm>
        <a:prstGeom prst="rect">
          <a:avLst/>
        </a:prstGeom>
        <a:noFill/>
        <a:ln>
          <a:noFill/>
        </a:ln>
      </xdr:spPr>
    </xdr:pic>
    <xdr:clientData/>
  </xdr:twoCellAnchor>
  <xdr:twoCellAnchor editAs="oneCell">
    <xdr:from>
      <xdr:col>0</xdr:col>
      <xdr:colOff>95256</xdr:colOff>
      <xdr:row>112</xdr:row>
      <xdr:rowOff>0</xdr:rowOff>
    </xdr:from>
    <xdr:to>
      <xdr:col>0</xdr:col>
      <xdr:colOff>2307596</xdr:colOff>
      <xdr:row>123</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6" y="16068675"/>
          <a:ext cx="2212340"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83</xdr:row>
      <xdr:rowOff>0</xdr:rowOff>
    </xdr:from>
    <xdr:to>
      <xdr:col>0</xdr:col>
      <xdr:colOff>2307596</xdr:colOff>
      <xdr:row>94</xdr:row>
      <xdr:rowOff>56515</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353925"/>
          <a:ext cx="2212340" cy="1628140"/>
        </a:xfrm>
        <a:prstGeom prst="rect">
          <a:avLst/>
        </a:prstGeom>
        <a:noFill/>
        <a:ln>
          <a:noFill/>
        </a:ln>
      </xdr:spPr>
    </xdr:pic>
    <xdr:clientData/>
  </xdr:twoCellAnchor>
  <xdr:twoCellAnchor editAs="oneCell">
    <xdr:from>
      <xdr:col>0</xdr:col>
      <xdr:colOff>95256</xdr:colOff>
      <xdr:row>99</xdr:row>
      <xdr:rowOff>0</xdr:rowOff>
    </xdr:from>
    <xdr:to>
      <xdr:col>0</xdr:col>
      <xdr:colOff>2307596</xdr:colOff>
      <xdr:row>110</xdr:row>
      <xdr:rowOff>56515</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639925"/>
          <a:ext cx="2212340" cy="162814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79</xdr:row>
      <xdr:rowOff>0</xdr:rowOff>
    </xdr:from>
    <xdr:to>
      <xdr:col>0</xdr:col>
      <xdr:colOff>2339658</xdr:colOff>
      <xdr:row>90</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1496675"/>
          <a:ext cx="2204720" cy="1637665"/>
        </a:xfrm>
        <a:prstGeom prst="rect">
          <a:avLst/>
        </a:prstGeom>
        <a:noFill/>
        <a:ln>
          <a:noFill/>
        </a:ln>
      </xdr:spPr>
    </xdr:pic>
    <xdr:clientData/>
  </xdr:twoCellAnchor>
  <xdr:twoCellAnchor editAs="oneCell">
    <xdr:from>
      <xdr:col>0</xdr:col>
      <xdr:colOff>119070</xdr:colOff>
      <xdr:row>94</xdr:row>
      <xdr:rowOff>111124</xdr:rowOff>
    </xdr:from>
    <xdr:to>
      <xdr:col>0</xdr:col>
      <xdr:colOff>2323790</xdr:colOff>
      <xdr:row>106</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70" y="13750924"/>
          <a:ext cx="2204720"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74</xdr:row>
      <xdr:rowOff>0</xdr:rowOff>
    </xdr:from>
    <xdr:to>
      <xdr:col>0</xdr:col>
      <xdr:colOff>2318390</xdr:colOff>
      <xdr:row>85</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925175"/>
          <a:ext cx="2239010" cy="1637665"/>
        </a:xfrm>
        <a:prstGeom prst="rect">
          <a:avLst/>
        </a:prstGeom>
        <a:noFill/>
        <a:ln>
          <a:noFill/>
        </a:ln>
      </xdr:spPr>
    </xdr:pic>
    <xdr:clientData/>
  </xdr:twoCellAnchor>
  <xdr:twoCellAnchor editAs="oneCell">
    <xdr:from>
      <xdr:col>0</xdr:col>
      <xdr:colOff>87318</xdr:colOff>
      <xdr:row>90</xdr:row>
      <xdr:rowOff>0</xdr:rowOff>
    </xdr:from>
    <xdr:to>
      <xdr:col>0</xdr:col>
      <xdr:colOff>2316803</xdr:colOff>
      <xdr:row>101</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3211175"/>
          <a:ext cx="22294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88</xdr:row>
      <xdr:rowOff>0</xdr:rowOff>
    </xdr:from>
    <xdr:to>
      <xdr:col>0</xdr:col>
      <xdr:colOff>2246317</xdr:colOff>
      <xdr:row>99</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2496800"/>
          <a:ext cx="2174875" cy="1579880"/>
        </a:xfrm>
        <a:prstGeom prst="rect">
          <a:avLst/>
        </a:prstGeom>
        <a:noFill/>
        <a:ln>
          <a:noFill/>
        </a:ln>
      </xdr:spPr>
    </xdr:pic>
    <xdr:clientData/>
  </xdr:twoCellAnchor>
  <xdr:twoCellAnchor editAs="oneCell">
    <xdr:from>
      <xdr:col>0</xdr:col>
      <xdr:colOff>95251</xdr:colOff>
      <xdr:row>104</xdr:row>
      <xdr:rowOff>0</xdr:rowOff>
    </xdr:from>
    <xdr:to>
      <xdr:col>0</xdr:col>
      <xdr:colOff>2266316</xdr:colOff>
      <xdr:row>115</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4782800"/>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85</xdr:row>
      <xdr:rowOff>0</xdr:rowOff>
    </xdr:from>
    <xdr:to>
      <xdr:col>0</xdr:col>
      <xdr:colOff>2313623</xdr:colOff>
      <xdr:row>96</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353925"/>
          <a:ext cx="2210435" cy="1631315"/>
        </a:xfrm>
        <a:prstGeom prst="rect">
          <a:avLst/>
        </a:prstGeom>
        <a:noFill/>
        <a:ln>
          <a:noFill/>
        </a:ln>
      </xdr:spPr>
    </xdr:pic>
    <xdr:clientData/>
  </xdr:twoCellAnchor>
  <xdr:twoCellAnchor editAs="oneCell">
    <xdr:from>
      <xdr:col>0</xdr:col>
      <xdr:colOff>103191</xdr:colOff>
      <xdr:row>101</xdr:row>
      <xdr:rowOff>0</xdr:rowOff>
    </xdr:from>
    <xdr:to>
      <xdr:col>0</xdr:col>
      <xdr:colOff>2313626</xdr:colOff>
      <xdr:row>112</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639925"/>
          <a:ext cx="221043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94</xdr:row>
      <xdr:rowOff>0</xdr:rowOff>
    </xdr:from>
    <xdr:to>
      <xdr:col>0</xdr:col>
      <xdr:colOff>2314580</xdr:colOff>
      <xdr:row>105</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3068300"/>
          <a:ext cx="2235200" cy="1635760"/>
        </a:xfrm>
        <a:prstGeom prst="rect">
          <a:avLst/>
        </a:prstGeom>
        <a:noFill/>
        <a:ln>
          <a:noFill/>
        </a:ln>
      </xdr:spPr>
    </xdr:pic>
    <xdr:clientData/>
  </xdr:twoCellAnchor>
  <xdr:twoCellAnchor editAs="oneCell">
    <xdr:from>
      <xdr:col>0</xdr:col>
      <xdr:colOff>71442</xdr:colOff>
      <xdr:row>110</xdr:row>
      <xdr:rowOff>0</xdr:rowOff>
    </xdr:from>
    <xdr:to>
      <xdr:col>0</xdr:col>
      <xdr:colOff>2314262</xdr:colOff>
      <xdr:row>121</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5354300"/>
          <a:ext cx="2242820"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34</xdr:row>
      <xdr:rowOff>0</xdr:rowOff>
    </xdr:from>
    <xdr:to>
      <xdr:col>1</xdr:col>
      <xdr:colOff>48580</xdr:colOff>
      <xdr:row>45</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495925"/>
          <a:ext cx="2269490" cy="1637665"/>
        </a:xfrm>
        <a:prstGeom prst="rect">
          <a:avLst/>
        </a:prstGeom>
        <a:noFill/>
        <a:ln>
          <a:noFill/>
        </a:ln>
      </xdr:spPr>
    </xdr:pic>
    <xdr:clientData/>
  </xdr:twoCellAnchor>
  <xdr:twoCellAnchor editAs="oneCell">
    <xdr:from>
      <xdr:col>0</xdr:col>
      <xdr:colOff>95256</xdr:colOff>
      <xdr:row>50</xdr:row>
      <xdr:rowOff>0</xdr:rowOff>
    </xdr:from>
    <xdr:to>
      <xdr:col>1</xdr:col>
      <xdr:colOff>40646</xdr:colOff>
      <xdr:row>61</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781925"/>
          <a:ext cx="2269490"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50</xdr:row>
      <xdr:rowOff>0</xdr:rowOff>
    </xdr:from>
    <xdr:to>
      <xdr:col>1</xdr:col>
      <xdr:colOff>40646</xdr:colOff>
      <xdr:row>61</xdr:row>
      <xdr:rowOff>66041</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781925"/>
          <a:ext cx="2269490" cy="1637666"/>
        </a:xfrm>
        <a:prstGeom prst="rect">
          <a:avLst/>
        </a:prstGeom>
        <a:noFill/>
        <a:ln>
          <a:noFill/>
        </a:ln>
      </xdr:spPr>
    </xdr:pic>
    <xdr:clientData/>
  </xdr:twoCellAnchor>
  <xdr:twoCellAnchor editAs="oneCell">
    <xdr:from>
      <xdr:col>0</xdr:col>
      <xdr:colOff>87316</xdr:colOff>
      <xdr:row>34</xdr:row>
      <xdr:rowOff>0</xdr:rowOff>
    </xdr:from>
    <xdr:to>
      <xdr:col>0</xdr:col>
      <xdr:colOff>2264096</xdr:colOff>
      <xdr:row>44</xdr:row>
      <xdr:rowOff>138641</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495925"/>
          <a:ext cx="2176780" cy="156739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88900</xdr:colOff>
      <xdr:row>42</xdr:row>
      <xdr:rowOff>50799</xdr:rowOff>
    </xdr:from>
    <xdr:to>
      <xdr:col>0</xdr:col>
      <xdr:colOff>2179955</xdr:colOff>
      <xdr:row>52</xdr:row>
      <xdr:rowOff>101294</xdr:rowOff>
    </xdr:to>
    <xdr:pic>
      <xdr:nvPicPr>
        <xdr:cNvPr id="2" name="Picture 1">
          <a:extLst>
            <a:ext uri="{FF2B5EF4-FFF2-40B4-BE49-F238E27FC236}">
              <a16:creationId xmlns:a16="http://schemas.microsoft.com/office/drawing/2014/main" id="{40C5524F-2630-65DA-6BD1-8F351A0AF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061199"/>
          <a:ext cx="2091055" cy="1479245"/>
        </a:xfrm>
        <a:prstGeom prst="rect">
          <a:avLst/>
        </a:prstGeom>
        <a:noFill/>
        <a:ln>
          <a:noFill/>
        </a:ln>
      </xdr:spPr>
    </xdr:pic>
    <xdr:clientData/>
  </xdr:twoCellAnchor>
  <xdr:twoCellAnchor editAs="oneCell">
    <xdr:from>
      <xdr:col>0</xdr:col>
      <xdr:colOff>57150</xdr:colOff>
      <xdr:row>58</xdr:row>
      <xdr:rowOff>82550</xdr:rowOff>
    </xdr:from>
    <xdr:to>
      <xdr:col>1</xdr:col>
      <xdr:colOff>0</xdr:colOff>
      <xdr:row>69</xdr:row>
      <xdr:rowOff>48895</xdr:rowOff>
    </xdr:to>
    <xdr:pic>
      <xdr:nvPicPr>
        <xdr:cNvPr id="3" name="Picture 2">
          <a:extLst>
            <a:ext uri="{FF2B5EF4-FFF2-40B4-BE49-F238E27FC236}">
              <a16:creationId xmlns:a16="http://schemas.microsoft.com/office/drawing/2014/main" id="{85D6C6FA-4B2D-4944-84BD-111E75D03C5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9378950"/>
          <a:ext cx="2266950" cy="15379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96</xdr:row>
      <xdr:rowOff>83820</xdr:rowOff>
    </xdr:from>
    <xdr:to>
      <xdr:col>0</xdr:col>
      <xdr:colOff>2260600</xdr:colOff>
      <xdr:row>107</xdr:row>
      <xdr:rowOff>74295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4199870"/>
          <a:ext cx="2216150" cy="1562100"/>
        </a:xfrm>
        <a:prstGeom prst="rect">
          <a:avLst/>
        </a:prstGeom>
        <a:noFill/>
        <a:ln>
          <a:noFill/>
        </a:ln>
      </xdr:spPr>
    </xdr:pic>
    <xdr:clientData/>
  </xdr:twoCellAnchor>
  <xdr:twoCellAnchor editAs="oneCell">
    <xdr:from>
      <xdr:col>0</xdr:col>
      <xdr:colOff>57150</xdr:colOff>
      <xdr:row>130</xdr:row>
      <xdr:rowOff>114300</xdr:rowOff>
    </xdr:from>
    <xdr:to>
      <xdr:col>0</xdr:col>
      <xdr:colOff>2200910</xdr:colOff>
      <xdr:row>142</xdr:row>
      <xdr:rowOff>19050</xdr:rowOff>
    </xdr:to>
    <xdr:pic>
      <xdr:nvPicPr>
        <xdr:cNvPr id="3" name="Picture 1">
          <a:extLst>
            <a:ext uri="{FF2B5EF4-FFF2-40B4-BE49-F238E27FC236}">
              <a16:creationId xmlns:a16="http://schemas.microsoft.com/office/drawing/2014/main" id="{4B259D2A-4E2F-461B-805E-DCA756C9FD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88100"/>
          <a:ext cx="214376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50800</xdr:colOff>
      <xdr:row>114</xdr:row>
      <xdr:rowOff>101600</xdr:rowOff>
    </xdr:from>
    <xdr:to>
      <xdr:col>0</xdr:col>
      <xdr:colOff>2241550</xdr:colOff>
      <xdr:row>126</xdr:row>
      <xdr:rowOff>12700</xdr:rowOff>
    </xdr:to>
    <xdr:pic>
      <xdr:nvPicPr>
        <xdr:cNvPr id="4" name="Picture 3">
          <a:extLst>
            <a:ext uri="{FF2B5EF4-FFF2-40B4-BE49-F238E27FC236}">
              <a16:creationId xmlns:a16="http://schemas.microsoft.com/office/drawing/2014/main" id="{A8ED5497-7AD5-4D44-8645-5E8034969AB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0" y="16789400"/>
          <a:ext cx="2190750" cy="16256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60</xdr:row>
      <xdr:rowOff>120650</xdr:rowOff>
    </xdr:from>
    <xdr:to>
      <xdr:col>0</xdr:col>
      <xdr:colOff>2167255</xdr:colOff>
      <xdr:row>71</xdr:row>
      <xdr:rowOff>44145</xdr:rowOff>
    </xdr:to>
    <xdr:pic>
      <xdr:nvPicPr>
        <xdr:cNvPr id="2" name="Picture 1">
          <a:extLst>
            <a:ext uri="{FF2B5EF4-FFF2-40B4-BE49-F238E27FC236}">
              <a16:creationId xmlns:a16="http://schemas.microsoft.com/office/drawing/2014/main" id="{3827B07F-B2C3-46C0-ABF3-58E41EA99C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950450"/>
          <a:ext cx="2091055" cy="1495120"/>
        </a:xfrm>
        <a:prstGeom prst="rect">
          <a:avLst/>
        </a:prstGeom>
        <a:noFill/>
        <a:ln>
          <a:noFill/>
        </a:ln>
      </xdr:spPr>
    </xdr:pic>
    <xdr:clientData/>
  </xdr:twoCellAnchor>
  <xdr:twoCellAnchor editAs="oneCell">
    <xdr:from>
      <xdr:col>0</xdr:col>
      <xdr:colOff>76200</xdr:colOff>
      <xdr:row>45</xdr:row>
      <xdr:rowOff>38100</xdr:rowOff>
    </xdr:from>
    <xdr:to>
      <xdr:col>0</xdr:col>
      <xdr:colOff>2167255</xdr:colOff>
      <xdr:row>55</xdr:row>
      <xdr:rowOff>88595</xdr:rowOff>
    </xdr:to>
    <xdr:pic>
      <xdr:nvPicPr>
        <xdr:cNvPr id="3" name="Picture 2">
          <a:extLst>
            <a:ext uri="{FF2B5EF4-FFF2-40B4-BE49-F238E27FC236}">
              <a16:creationId xmlns:a16="http://schemas.microsoft.com/office/drawing/2014/main" id="{B009045B-85FD-4500-93F2-1FCCB8A9B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724775"/>
          <a:ext cx="2091055" cy="147924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82550</xdr:colOff>
      <xdr:row>62</xdr:row>
      <xdr:rowOff>55880</xdr:rowOff>
    </xdr:from>
    <xdr:ext cx="2286000" cy="1463040"/>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1400155"/>
          <a:ext cx="2286000" cy="1463040"/>
        </a:xfrm>
        <a:prstGeom prst="rect">
          <a:avLst/>
        </a:prstGeom>
        <a:noFill/>
        <a:ln>
          <a:noFill/>
        </a:ln>
      </xdr:spPr>
    </xdr:pic>
    <xdr:clientData/>
  </xdr:oneCellAnchor>
  <xdr:twoCellAnchor editAs="oneCell">
    <xdr:from>
      <xdr:col>0</xdr:col>
      <xdr:colOff>63500</xdr:colOff>
      <xdr:row>46</xdr:row>
      <xdr:rowOff>50800</xdr:rowOff>
    </xdr:from>
    <xdr:to>
      <xdr:col>0</xdr:col>
      <xdr:colOff>2400300</xdr:colOff>
      <xdr:row>58</xdr:row>
      <xdr:rowOff>19050</xdr:rowOff>
    </xdr:to>
    <xdr:pic>
      <xdr:nvPicPr>
        <xdr:cNvPr id="3" name="Picture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9109075"/>
          <a:ext cx="2336800" cy="16827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61</xdr:row>
      <xdr:rowOff>83820</xdr:rowOff>
    </xdr:from>
    <xdr:to>
      <xdr:col>0</xdr:col>
      <xdr:colOff>2260600</xdr:colOff>
      <xdr:row>72</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523095"/>
          <a:ext cx="2216150" cy="1562100"/>
        </a:xfrm>
        <a:prstGeom prst="rect">
          <a:avLst/>
        </a:prstGeom>
        <a:noFill/>
        <a:ln>
          <a:noFill/>
        </a:ln>
      </xdr:spPr>
    </xdr:pic>
    <xdr:clientData/>
  </xdr:twoCellAnchor>
  <xdr:twoCellAnchor editAs="oneCell">
    <xdr:from>
      <xdr:col>0</xdr:col>
      <xdr:colOff>38100</xdr:colOff>
      <xdr:row>77</xdr:row>
      <xdr:rowOff>63500</xdr:rowOff>
    </xdr:from>
    <xdr:to>
      <xdr:col>0</xdr:col>
      <xdr:colOff>2292350</xdr:colOff>
      <xdr:row>88</xdr:row>
      <xdr:rowOff>101600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1788775"/>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100</xdr:row>
      <xdr:rowOff>96520</xdr:rowOff>
    </xdr:from>
    <xdr:to>
      <xdr:col>0</xdr:col>
      <xdr:colOff>2314575</xdr:colOff>
      <xdr:row>112</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4736445"/>
          <a:ext cx="2238375" cy="1625600"/>
        </a:xfrm>
        <a:prstGeom prst="rect">
          <a:avLst/>
        </a:prstGeom>
        <a:noFill/>
        <a:ln>
          <a:noFill/>
        </a:ln>
      </xdr:spPr>
    </xdr:pic>
    <xdr:clientData/>
  </xdr:twoCellAnchor>
  <xdr:twoCellAnchor editAs="oneCell">
    <xdr:from>
      <xdr:col>0</xdr:col>
      <xdr:colOff>76200</xdr:colOff>
      <xdr:row>84</xdr:row>
      <xdr:rowOff>95250</xdr:rowOff>
    </xdr:from>
    <xdr:to>
      <xdr:col>0</xdr:col>
      <xdr:colOff>2292350</xdr:colOff>
      <xdr:row>95</xdr:row>
      <xdr:rowOff>85725</xdr:rowOff>
    </xdr:to>
    <xdr:pic>
      <xdr:nvPicPr>
        <xdr:cNvPr id="4" name="Picture 3">
          <a:extLst>
            <a:ext uri="{FF2B5EF4-FFF2-40B4-BE49-F238E27FC236}">
              <a16:creationId xmlns:a16="http://schemas.microsoft.com/office/drawing/2014/main" id="{BB226498-4854-4417-A538-E451C1D507E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1303000"/>
          <a:ext cx="2216150" cy="13874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90</xdr:row>
      <xdr:rowOff>88900</xdr:rowOff>
    </xdr:from>
    <xdr:to>
      <xdr:col>0</xdr:col>
      <xdr:colOff>2320925</xdr:colOff>
      <xdr:row>102</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347700"/>
          <a:ext cx="2219325" cy="1625600"/>
        </a:xfrm>
        <a:prstGeom prst="rect">
          <a:avLst/>
        </a:prstGeom>
        <a:noFill/>
        <a:ln>
          <a:noFill/>
        </a:ln>
      </xdr:spPr>
    </xdr:pic>
    <xdr:clientData/>
  </xdr:twoCellAnchor>
  <xdr:twoCellAnchor editAs="oneCell">
    <xdr:from>
      <xdr:col>0</xdr:col>
      <xdr:colOff>95250</xdr:colOff>
      <xdr:row>74</xdr:row>
      <xdr:rowOff>120650</xdr:rowOff>
    </xdr:from>
    <xdr:to>
      <xdr:col>0</xdr:col>
      <xdr:colOff>2314575</xdr:colOff>
      <xdr:row>86</xdr:row>
      <xdr:rowOff>31750</xdr:rowOff>
    </xdr:to>
    <xdr:pic>
      <xdr:nvPicPr>
        <xdr:cNvPr id="4" name="Picture 3">
          <a:extLst>
            <a:ext uri="{FF2B5EF4-FFF2-40B4-BE49-F238E27FC236}">
              <a16:creationId xmlns:a16="http://schemas.microsoft.com/office/drawing/2014/main" id="{D7D0E0D3-0694-0F1E-6E20-466696900B6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102850"/>
          <a:ext cx="2219325" cy="14351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82550</xdr:colOff>
      <xdr:row>58</xdr:row>
      <xdr:rowOff>95250</xdr:rowOff>
    </xdr:from>
    <xdr:to>
      <xdr:col>0</xdr:col>
      <xdr:colOff>2308225</xdr:colOff>
      <xdr:row>70</xdr:row>
      <xdr:rowOff>6351</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8734425"/>
          <a:ext cx="2225675" cy="1625601"/>
        </a:xfrm>
        <a:prstGeom prst="rect">
          <a:avLst/>
        </a:prstGeom>
        <a:noFill/>
        <a:ln>
          <a:noFill/>
        </a:ln>
      </xdr:spPr>
    </xdr:pic>
    <xdr:clientData/>
  </xdr:twoCellAnchor>
  <xdr:twoCellAnchor editAs="oneCell">
    <xdr:from>
      <xdr:col>0</xdr:col>
      <xdr:colOff>101600</xdr:colOff>
      <xdr:row>43</xdr:row>
      <xdr:rowOff>19050</xdr:rowOff>
    </xdr:from>
    <xdr:to>
      <xdr:col>0</xdr:col>
      <xdr:colOff>2317750</xdr:colOff>
      <xdr:row>54</xdr:row>
      <xdr:rowOff>9525</xdr:rowOff>
    </xdr:to>
    <xdr:pic>
      <xdr:nvPicPr>
        <xdr:cNvPr id="4" name="Picture 3">
          <a:extLst>
            <a:ext uri="{FF2B5EF4-FFF2-40B4-BE49-F238E27FC236}">
              <a16:creationId xmlns:a16="http://schemas.microsoft.com/office/drawing/2014/main" id="{31C89DA9-781E-4AF3-BD56-1C7680583A0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5969000"/>
          <a:ext cx="2216150" cy="13874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126</xdr:row>
      <xdr:rowOff>107950</xdr:rowOff>
    </xdr:from>
    <xdr:to>
      <xdr:col>0</xdr:col>
      <xdr:colOff>2376805</xdr:colOff>
      <xdr:row>137</xdr:row>
      <xdr:rowOff>72390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8462625"/>
          <a:ext cx="2306955" cy="1536065"/>
        </a:xfrm>
        <a:prstGeom prst="rect">
          <a:avLst/>
        </a:prstGeom>
        <a:noFill/>
        <a:ln>
          <a:noFill/>
        </a:ln>
      </xdr:spPr>
    </xdr:pic>
    <xdr:clientData/>
  </xdr:twoCellAnchor>
  <xdr:twoCellAnchor editAs="oneCell">
    <xdr:from>
      <xdr:col>0</xdr:col>
      <xdr:colOff>76200</xdr:colOff>
      <xdr:row>110</xdr:row>
      <xdr:rowOff>107950</xdr:rowOff>
    </xdr:from>
    <xdr:to>
      <xdr:col>0</xdr:col>
      <xdr:colOff>2343150</xdr:colOff>
      <xdr:row>121</xdr:row>
      <xdr:rowOff>74295</xdr:rowOff>
    </xdr:to>
    <xdr:pic>
      <xdr:nvPicPr>
        <xdr:cNvPr id="3" name="Pictur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6176625"/>
          <a:ext cx="2266950" cy="153797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137</xdr:row>
      <xdr:rowOff>63500</xdr:rowOff>
    </xdr:from>
    <xdr:to>
      <xdr:col>0</xdr:col>
      <xdr:colOff>2310765</xdr:colOff>
      <xdr:row>148</xdr:row>
      <xdr:rowOff>16510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0170775"/>
          <a:ext cx="2167890" cy="1524635"/>
        </a:xfrm>
        <a:prstGeom prst="rect">
          <a:avLst/>
        </a:prstGeom>
        <a:noFill/>
        <a:ln>
          <a:noFill/>
        </a:ln>
      </xdr:spPr>
    </xdr:pic>
    <xdr:clientData/>
  </xdr:twoCellAnchor>
  <xdr:twoCellAnchor editAs="oneCell">
    <xdr:from>
      <xdr:col>0</xdr:col>
      <xdr:colOff>127000</xdr:colOff>
      <xdr:row>122</xdr:row>
      <xdr:rowOff>31750</xdr:rowOff>
    </xdr:from>
    <xdr:to>
      <xdr:col>0</xdr:col>
      <xdr:colOff>2307590</xdr:colOff>
      <xdr:row>132</xdr:row>
      <xdr:rowOff>125095</xdr:rowOff>
    </xdr:to>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7995900"/>
          <a:ext cx="2180590" cy="152209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 Id="rId4"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54"/>
  <sheetViews>
    <sheetView tabSelected="1" workbookViewId="0">
      <selection sqref="A1:G1"/>
    </sheetView>
  </sheetViews>
  <sheetFormatPr defaultColWidth="9.140625" defaultRowHeight="11.25" x14ac:dyDescent="0.2"/>
  <cols>
    <col min="1" max="1" width="38.7109375" style="7" bestFit="1" customWidth="1"/>
    <col min="2" max="2" width="54" style="7" bestFit="1" customWidth="1"/>
    <col min="3" max="3" width="24.7109375" style="7" bestFit="1" customWidth="1"/>
    <col min="4" max="4" width="15.140625" style="7" bestFit="1" customWidth="1"/>
    <col min="5" max="5" width="23" style="10" customWidth="1"/>
    <col min="6" max="6" width="13.5703125" style="11" bestFit="1" customWidth="1"/>
    <col min="7" max="7" width="8.85546875" style="10" customWidth="1"/>
    <col min="8" max="16384" width="9.140625" style="7"/>
  </cols>
  <sheetData>
    <row r="1" spans="1:9" s="1" customFormat="1" ht="15" x14ac:dyDescent="0.2">
      <c r="A1" s="85" t="s">
        <v>862</v>
      </c>
      <c r="B1" s="86"/>
      <c r="C1" s="86"/>
      <c r="D1" s="86"/>
      <c r="E1" s="86"/>
      <c r="F1" s="86"/>
      <c r="G1" s="86"/>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40</v>
      </c>
      <c r="D4" s="13" t="s">
        <v>1</v>
      </c>
      <c r="E4" s="50" t="s">
        <v>6</v>
      </c>
      <c r="F4" s="12" t="s">
        <v>3</v>
      </c>
      <c r="G4" s="12" t="s">
        <v>5</v>
      </c>
    </row>
    <row r="5" spans="1:9" x14ac:dyDescent="0.2">
      <c r="A5" s="16" t="s">
        <v>62</v>
      </c>
      <c r="B5" s="17"/>
      <c r="C5" s="17"/>
      <c r="D5" s="17"/>
      <c r="E5" s="18"/>
      <c r="F5" s="19"/>
      <c r="G5" s="18"/>
    </row>
    <row r="6" spans="1:9" x14ac:dyDescent="0.2">
      <c r="A6" s="20" t="s">
        <v>63</v>
      </c>
      <c r="B6" s="21"/>
      <c r="C6" s="21"/>
      <c r="D6" s="21"/>
      <c r="E6" s="22"/>
      <c r="F6" s="23"/>
      <c r="G6" s="22"/>
    </row>
    <row r="7" spans="1:9" x14ac:dyDescent="0.2">
      <c r="A7" s="21" t="s">
        <v>863</v>
      </c>
      <c r="B7" s="21" t="s">
        <v>864</v>
      </c>
      <c r="C7" s="21" t="s">
        <v>66</v>
      </c>
      <c r="D7" s="24">
        <v>1000</v>
      </c>
      <c r="E7" s="22">
        <v>10806.7559016</v>
      </c>
      <c r="F7" s="23">
        <v>5.5624836470717298</v>
      </c>
      <c r="G7" s="22">
        <v>7.4149000000000003</v>
      </c>
    </row>
    <row r="8" spans="1:9" x14ac:dyDescent="0.2">
      <c r="A8" s="21" t="s">
        <v>865</v>
      </c>
      <c r="B8" s="21" t="s">
        <v>866</v>
      </c>
      <c r="C8" s="21" t="s">
        <v>867</v>
      </c>
      <c r="D8" s="24">
        <v>250</v>
      </c>
      <c r="E8" s="22">
        <v>2633.8695889999999</v>
      </c>
      <c r="F8" s="23">
        <v>1.35571272736556</v>
      </c>
      <c r="G8" s="22">
        <v>7.3807999999999998</v>
      </c>
    </row>
    <row r="9" spans="1:9" x14ac:dyDescent="0.2">
      <c r="A9" s="20" t="s">
        <v>30</v>
      </c>
      <c r="B9" s="20"/>
      <c r="C9" s="20"/>
      <c r="D9" s="20"/>
      <c r="E9" s="25">
        <f>SUM(E6:E8)</f>
        <v>13440.625490599999</v>
      </c>
      <c r="F9" s="26">
        <f>SUM(F6:F8)</f>
        <v>6.9181963744372901</v>
      </c>
      <c r="G9" s="25"/>
      <c r="H9" s="14"/>
      <c r="I9" s="14"/>
    </row>
    <row r="10" spans="1:9" x14ac:dyDescent="0.2">
      <c r="A10" s="21"/>
      <c r="B10" s="21"/>
      <c r="C10" s="21"/>
      <c r="D10" s="21"/>
      <c r="E10" s="22"/>
      <c r="F10" s="23"/>
      <c r="G10" s="22"/>
    </row>
    <row r="11" spans="1:9" x14ac:dyDescent="0.2">
      <c r="A11" s="20" t="s">
        <v>23</v>
      </c>
      <c r="B11" s="21"/>
      <c r="C11" s="21"/>
      <c r="D11" s="21"/>
      <c r="E11" s="22"/>
      <c r="F11" s="23"/>
      <c r="G11" s="22"/>
    </row>
    <row r="12" spans="1:9" x14ac:dyDescent="0.2">
      <c r="A12" s="20" t="s">
        <v>24</v>
      </c>
      <c r="B12" s="21"/>
      <c r="C12" s="21"/>
      <c r="D12" s="21"/>
      <c r="E12" s="22"/>
      <c r="F12" s="23"/>
      <c r="G12" s="22"/>
    </row>
    <row r="13" spans="1:9" x14ac:dyDescent="0.2">
      <c r="A13" s="21" t="s">
        <v>868</v>
      </c>
      <c r="B13" s="21" t="s">
        <v>869</v>
      </c>
      <c r="C13" s="21" t="s">
        <v>29</v>
      </c>
      <c r="D13" s="24">
        <v>2000</v>
      </c>
      <c r="E13" s="22">
        <v>9962.19</v>
      </c>
      <c r="F13" s="23">
        <v>5.1277663221593697</v>
      </c>
      <c r="G13" s="22">
        <v>7.2911000000000001</v>
      </c>
    </row>
    <row r="14" spans="1:9" x14ac:dyDescent="0.2">
      <c r="A14" s="21" t="s">
        <v>870</v>
      </c>
      <c r="B14" s="21" t="s">
        <v>871</v>
      </c>
      <c r="C14" s="21" t="s">
        <v>29</v>
      </c>
      <c r="D14" s="24">
        <v>2000</v>
      </c>
      <c r="E14" s="22">
        <v>9889.43</v>
      </c>
      <c r="F14" s="23">
        <v>5.09031509129544</v>
      </c>
      <c r="G14" s="22">
        <v>7.4199000000000002</v>
      </c>
    </row>
    <row r="15" spans="1:9" x14ac:dyDescent="0.2">
      <c r="A15" s="21" t="s">
        <v>872</v>
      </c>
      <c r="B15" s="21" t="s">
        <v>873</v>
      </c>
      <c r="C15" s="21" t="s">
        <v>29</v>
      </c>
      <c r="D15" s="24">
        <v>1500</v>
      </c>
      <c r="E15" s="22">
        <v>7480.5375000000004</v>
      </c>
      <c r="F15" s="23">
        <v>3.8504032009176901</v>
      </c>
      <c r="G15" s="22">
        <v>7.3048999999999999</v>
      </c>
    </row>
    <row r="16" spans="1:9" x14ac:dyDescent="0.2">
      <c r="A16" s="21" t="s">
        <v>874</v>
      </c>
      <c r="B16" s="21" t="s">
        <v>875</v>
      </c>
      <c r="C16" s="21" t="s">
        <v>29</v>
      </c>
      <c r="D16" s="24">
        <v>1500</v>
      </c>
      <c r="E16" s="22">
        <v>7447.5675000000001</v>
      </c>
      <c r="F16" s="23">
        <v>3.8334327902307299</v>
      </c>
      <c r="G16" s="22">
        <v>7.3425000000000002</v>
      </c>
    </row>
    <row r="17" spans="1:9" x14ac:dyDescent="0.2">
      <c r="A17" s="21" t="s">
        <v>876</v>
      </c>
      <c r="B17" s="21" t="s">
        <v>877</v>
      </c>
      <c r="C17" s="21" t="s">
        <v>28</v>
      </c>
      <c r="D17" s="24">
        <v>1500</v>
      </c>
      <c r="E17" s="22">
        <v>7437.5249999999996</v>
      </c>
      <c r="F17" s="23">
        <v>3.8282636865205699</v>
      </c>
      <c r="G17" s="22">
        <v>7.3</v>
      </c>
    </row>
    <row r="18" spans="1:9" x14ac:dyDescent="0.2">
      <c r="A18" s="21" t="s">
        <v>878</v>
      </c>
      <c r="B18" s="21" t="s">
        <v>879</v>
      </c>
      <c r="C18" s="21" t="s">
        <v>880</v>
      </c>
      <c r="D18" s="24">
        <v>1500</v>
      </c>
      <c r="E18" s="22">
        <v>7435.4475000000002</v>
      </c>
      <c r="F18" s="23">
        <v>3.8271943499054002</v>
      </c>
      <c r="G18" s="22">
        <v>7.3697999999999997</v>
      </c>
    </row>
    <row r="19" spans="1:9" x14ac:dyDescent="0.2">
      <c r="A19" s="21" t="s">
        <v>881</v>
      </c>
      <c r="B19" s="21" t="s">
        <v>882</v>
      </c>
      <c r="C19" s="21" t="s">
        <v>29</v>
      </c>
      <c r="D19" s="24">
        <v>1000</v>
      </c>
      <c r="E19" s="22">
        <v>4981.1049999999996</v>
      </c>
      <c r="F19" s="23">
        <v>2.5638883083076802</v>
      </c>
      <c r="G19" s="22">
        <v>7.2872000000000003</v>
      </c>
    </row>
    <row r="20" spans="1:9" x14ac:dyDescent="0.2">
      <c r="A20" s="21" t="s">
        <v>883</v>
      </c>
      <c r="B20" s="21" t="s">
        <v>884</v>
      </c>
      <c r="C20" s="21" t="s">
        <v>28</v>
      </c>
      <c r="D20" s="24">
        <v>1000</v>
      </c>
      <c r="E20" s="22">
        <v>4966.875</v>
      </c>
      <c r="F20" s="23">
        <v>2.5565638028762101</v>
      </c>
      <c r="G20" s="22">
        <v>7.3771000000000004</v>
      </c>
    </row>
    <row r="21" spans="1:9" x14ac:dyDescent="0.2">
      <c r="A21" s="21" t="s">
        <v>885</v>
      </c>
      <c r="B21" s="21" t="s">
        <v>886</v>
      </c>
      <c r="C21" s="21" t="s">
        <v>28</v>
      </c>
      <c r="D21" s="24">
        <v>500</v>
      </c>
      <c r="E21" s="22">
        <v>2483.5549999999998</v>
      </c>
      <c r="F21" s="23">
        <v>1.2783423813670001</v>
      </c>
      <c r="G21" s="22">
        <v>7.3238000000000003</v>
      </c>
    </row>
    <row r="22" spans="1:9" x14ac:dyDescent="0.2">
      <c r="A22" s="21" t="s">
        <v>887</v>
      </c>
      <c r="B22" s="21" t="s">
        <v>888</v>
      </c>
      <c r="C22" s="21" t="s">
        <v>27</v>
      </c>
      <c r="D22" s="24">
        <v>500</v>
      </c>
      <c r="E22" s="22">
        <v>2483.4524999999999</v>
      </c>
      <c r="F22" s="23">
        <v>1.2782896222800899</v>
      </c>
      <c r="G22" s="22">
        <v>7.3697999999999997</v>
      </c>
    </row>
    <row r="23" spans="1:9" x14ac:dyDescent="0.2">
      <c r="A23" s="20" t="s">
        <v>30</v>
      </c>
      <c r="B23" s="20"/>
      <c r="C23" s="20"/>
      <c r="D23" s="20"/>
      <c r="E23" s="25">
        <f>SUM(E12:E22)</f>
        <v>64567.685000000005</v>
      </c>
      <c r="F23" s="26">
        <f>SUM(F12:F22)</f>
        <v>33.234459555860177</v>
      </c>
      <c r="G23" s="25"/>
      <c r="H23" s="14"/>
      <c r="I23" s="14"/>
    </row>
    <row r="24" spans="1:9" x14ac:dyDescent="0.2">
      <c r="A24" s="21"/>
      <c r="B24" s="21"/>
      <c r="C24" s="21"/>
      <c r="D24" s="21"/>
      <c r="E24" s="22"/>
      <c r="F24" s="23"/>
      <c r="G24" s="22"/>
    </row>
    <row r="25" spans="1:9" x14ac:dyDescent="0.2">
      <c r="A25" s="20" t="s">
        <v>31</v>
      </c>
      <c r="B25" s="21"/>
      <c r="C25" s="21"/>
      <c r="D25" s="21"/>
      <c r="E25" s="22"/>
      <c r="F25" s="23"/>
      <c r="G25" s="22"/>
    </row>
    <row r="26" spans="1:9" x14ac:dyDescent="0.2">
      <c r="A26" s="21" t="s">
        <v>889</v>
      </c>
      <c r="B26" s="21" t="s">
        <v>890</v>
      </c>
      <c r="C26" s="21" t="s">
        <v>29</v>
      </c>
      <c r="D26" s="24">
        <v>2000</v>
      </c>
      <c r="E26" s="22">
        <v>9899.65</v>
      </c>
      <c r="F26" s="23">
        <v>5.09557555830244</v>
      </c>
      <c r="G26" s="22">
        <v>7.3997999999999999</v>
      </c>
    </row>
    <row r="27" spans="1:9" x14ac:dyDescent="0.2">
      <c r="A27" s="21" t="s">
        <v>891</v>
      </c>
      <c r="B27" s="21" t="s">
        <v>892</v>
      </c>
      <c r="C27" s="21" t="s">
        <v>28</v>
      </c>
      <c r="D27" s="24">
        <v>2000</v>
      </c>
      <c r="E27" s="22">
        <v>9888.92</v>
      </c>
      <c r="F27" s="23">
        <v>5.09005258266789</v>
      </c>
      <c r="G27" s="22">
        <v>8.1998999999999995</v>
      </c>
    </row>
    <row r="28" spans="1:9" x14ac:dyDescent="0.2">
      <c r="A28" s="21" t="s">
        <v>893</v>
      </c>
      <c r="B28" s="21" t="s">
        <v>894</v>
      </c>
      <c r="C28" s="21" t="s">
        <v>27</v>
      </c>
      <c r="D28" s="24">
        <v>1300</v>
      </c>
      <c r="E28" s="22">
        <v>6470.6525000000001</v>
      </c>
      <c r="F28" s="23">
        <v>3.3305923669289901</v>
      </c>
      <c r="G28" s="22">
        <v>7.5247999999999999</v>
      </c>
    </row>
    <row r="29" spans="1:9" x14ac:dyDescent="0.2">
      <c r="A29" s="21" t="s">
        <v>895</v>
      </c>
      <c r="B29" s="21" t="s">
        <v>896</v>
      </c>
      <c r="C29" s="21" t="s">
        <v>880</v>
      </c>
      <c r="D29" s="24">
        <v>1000</v>
      </c>
      <c r="E29" s="22">
        <v>4979.03</v>
      </c>
      <c r="F29" s="23">
        <v>2.5628202584994999</v>
      </c>
      <c r="G29" s="22">
        <v>7.3202999999999996</v>
      </c>
    </row>
    <row r="30" spans="1:9" x14ac:dyDescent="0.2">
      <c r="A30" s="21" t="s">
        <v>897</v>
      </c>
      <c r="B30" s="21" t="s">
        <v>898</v>
      </c>
      <c r="C30" s="21" t="s">
        <v>880</v>
      </c>
      <c r="D30" s="24">
        <v>1000</v>
      </c>
      <c r="E30" s="22">
        <v>4958.0649999999996</v>
      </c>
      <c r="F30" s="23">
        <v>2.5520290950159601</v>
      </c>
      <c r="G30" s="22">
        <v>7.3502999999999998</v>
      </c>
    </row>
    <row r="31" spans="1:9" x14ac:dyDescent="0.2">
      <c r="A31" s="21" t="s">
        <v>899</v>
      </c>
      <c r="B31" s="21" t="s">
        <v>900</v>
      </c>
      <c r="C31" s="21" t="s">
        <v>28</v>
      </c>
      <c r="D31" s="24">
        <v>1000</v>
      </c>
      <c r="E31" s="22">
        <v>4946.1350000000002</v>
      </c>
      <c r="F31" s="23">
        <v>2.5458884520224698</v>
      </c>
      <c r="G31" s="22">
        <v>7.9499000000000004</v>
      </c>
    </row>
    <row r="32" spans="1:9" x14ac:dyDescent="0.2">
      <c r="A32" s="21" t="s">
        <v>901</v>
      </c>
      <c r="B32" s="21" t="s">
        <v>902</v>
      </c>
      <c r="C32" s="21" t="s">
        <v>880</v>
      </c>
      <c r="D32" s="24">
        <v>1000</v>
      </c>
      <c r="E32" s="22">
        <v>4912.2849999999999</v>
      </c>
      <c r="F32" s="23">
        <v>2.5284650852722801</v>
      </c>
      <c r="G32" s="22">
        <v>9.1798999999999999</v>
      </c>
    </row>
    <row r="33" spans="1:9" x14ac:dyDescent="0.2">
      <c r="A33" s="21" t="s">
        <v>903</v>
      </c>
      <c r="B33" s="21" t="s">
        <v>904</v>
      </c>
      <c r="C33" s="21" t="s">
        <v>880</v>
      </c>
      <c r="D33" s="24">
        <v>1000</v>
      </c>
      <c r="E33" s="22">
        <v>4911.2749999999996</v>
      </c>
      <c r="F33" s="23">
        <v>2.52794521524517</v>
      </c>
      <c r="G33" s="22">
        <v>7.8501000000000003</v>
      </c>
    </row>
    <row r="34" spans="1:9" x14ac:dyDescent="0.2">
      <c r="A34" s="21" t="s">
        <v>905</v>
      </c>
      <c r="B34" s="21" t="s">
        <v>906</v>
      </c>
      <c r="C34" s="21" t="s">
        <v>28</v>
      </c>
      <c r="D34" s="24">
        <v>1000</v>
      </c>
      <c r="E34" s="22">
        <v>4908.43</v>
      </c>
      <c r="F34" s="23">
        <v>2.5264808288816698</v>
      </c>
      <c r="G34" s="22">
        <v>8.7299000000000007</v>
      </c>
    </row>
    <row r="35" spans="1:9" x14ac:dyDescent="0.2">
      <c r="A35" s="21" t="s">
        <v>907</v>
      </c>
      <c r="B35" s="21" t="s">
        <v>908</v>
      </c>
      <c r="C35" s="21" t="s">
        <v>880</v>
      </c>
      <c r="D35" s="24">
        <v>1000</v>
      </c>
      <c r="E35" s="22">
        <v>4903.74</v>
      </c>
      <c r="F35" s="23">
        <v>2.5240667789538</v>
      </c>
      <c r="G35" s="22">
        <v>8.5298999999999996</v>
      </c>
    </row>
    <row r="36" spans="1:9" x14ac:dyDescent="0.2">
      <c r="A36" s="21" t="s">
        <v>909</v>
      </c>
      <c r="B36" s="21" t="s">
        <v>910</v>
      </c>
      <c r="C36" s="21" t="s">
        <v>880</v>
      </c>
      <c r="D36" s="24">
        <v>500</v>
      </c>
      <c r="E36" s="22">
        <v>2481.145</v>
      </c>
      <c r="F36" s="23">
        <v>1.2771018994211201</v>
      </c>
      <c r="G36" s="22">
        <v>7.9249999999999998</v>
      </c>
    </row>
    <row r="37" spans="1:9" x14ac:dyDescent="0.2">
      <c r="A37" s="21" t="s">
        <v>911</v>
      </c>
      <c r="B37" s="21" t="s">
        <v>912</v>
      </c>
      <c r="C37" s="21" t="s">
        <v>28</v>
      </c>
      <c r="D37" s="24">
        <v>500</v>
      </c>
      <c r="E37" s="22">
        <v>2480.7325000000001</v>
      </c>
      <c r="F37" s="23">
        <v>1.27688957626648</v>
      </c>
      <c r="G37" s="22">
        <v>8.0997000000000003</v>
      </c>
    </row>
    <row r="38" spans="1:9" x14ac:dyDescent="0.2">
      <c r="A38" s="21" t="s">
        <v>913</v>
      </c>
      <c r="B38" s="21" t="s">
        <v>914</v>
      </c>
      <c r="C38" s="21" t="s">
        <v>28</v>
      </c>
      <c r="D38" s="24">
        <v>500</v>
      </c>
      <c r="E38" s="22">
        <v>2478.6550000000002</v>
      </c>
      <c r="F38" s="23">
        <v>1.2758202396513101</v>
      </c>
      <c r="G38" s="22">
        <v>7.3102</v>
      </c>
    </row>
    <row r="39" spans="1:9" x14ac:dyDescent="0.2">
      <c r="A39" s="20" t="s">
        <v>30</v>
      </c>
      <c r="B39" s="20"/>
      <c r="C39" s="20"/>
      <c r="D39" s="20"/>
      <c r="E39" s="25">
        <f>SUM(E25:E38)</f>
        <v>68218.714999999997</v>
      </c>
      <c r="F39" s="26">
        <f>SUM(F25:F38)</f>
        <v>35.113727937129077</v>
      </c>
      <c r="G39" s="25"/>
      <c r="H39" s="14"/>
      <c r="I39" s="14"/>
    </row>
    <row r="40" spans="1:9" x14ac:dyDescent="0.2">
      <c r="A40" s="21"/>
      <c r="B40" s="21"/>
      <c r="C40" s="21"/>
      <c r="D40" s="21"/>
      <c r="E40" s="22"/>
      <c r="F40" s="23"/>
      <c r="G40" s="22"/>
    </row>
    <row r="41" spans="1:9" x14ac:dyDescent="0.2">
      <c r="A41" s="20" t="s">
        <v>34</v>
      </c>
      <c r="B41" s="21"/>
      <c r="C41" s="21"/>
      <c r="D41" s="21"/>
      <c r="E41" s="22"/>
      <c r="F41" s="23"/>
      <c r="G41" s="22"/>
    </row>
    <row r="42" spans="1:9" x14ac:dyDescent="0.2">
      <c r="A42" s="21" t="s">
        <v>915</v>
      </c>
      <c r="B42" s="21" t="s">
        <v>916</v>
      </c>
      <c r="C42" s="21" t="s">
        <v>59</v>
      </c>
      <c r="D42" s="24">
        <v>15000000</v>
      </c>
      <c r="E42" s="22">
        <v>14781.09</v>
      </c>
      <c r="F42" s="23">
        <v>7.6081640188358799</v>
      </c>
      <c r="G42" s="22">
        <v>7.0206</v>
      </c>
    </row>
    <row r="43" spans="1:9" x14ac:dyDescent="0.2">
      <c r="A43" s="21" t="s">
        <v>917</v>
      </c>
      <c r="B43" s="21" t="s">
        <v>918</v>
      </c>
      <c r="C43" s="21" t="s">
        <v>59</v>
      </c>
      <c r="D43" s="24">
        <v>9000000</v>
      </c>
      <c r="E43" s="22">
        <v>8941.6080000000002</v>
      </c>
      <c r="F43" s="23">
        <v>4.6024494983884896</v>
      </c>
      <c r="G43" s="22">
        <v>6.8102</v>
      </c>
    </row>
    <row r="44" spans="1:9" x14ac:dyDescent="0.2">
      <c r="A44" s="21" t="s">
        <v>919</v>
      </c>
      <c r="B44" s="21" t="s">
        <v>920</v>
      </c>
      <c r="C44" s="21" t="s">
        <v>59</v>
      </c>
      <c r="D44" s="24">
        <v>5000000</v>
      </c>
      <c r="E44" s="22">
        <v>4980.4799999999996</v>
      </c>
      <c r="F44" s="23">
        <v>2.5635666065582301</v>
      </c>
      <c r="G44" s="22">
        <v>6.8121</v>
      </c>
    </row>
    <row r="45" spans="1:9" x14ac:dyDescent="0.2">
      <c r="A45" s="21" t="s">
        <v>921</v>
      </c>
      <c r="B45" s="21" t="s">
        <v>922</v>
      </c>
      <c r="C45" s="21" t="s">
        <v>59</v>
      </c>
      <c r="D45" s="24">
        <v>5000000</v>
      </c>
      <c r="E45" s="22">
        <v>4934.28</v>
      </c>
      <c r="F45" s="23">
        <v>2.5397864132389101</v>
      </c>
      <c r="G45" s="22">
        <v>6.9448999999999996</v>
      </c>
    </row>
    <row r="46" spans="1:9" x14ac:dyDescent="0.2">
      <c r="A46" s="21" t="s">
        <v>923</v>
      </c>
      <c r="B46" s="21" t="s">
        <v>924</v>
      </c>
      <c r="C46" s="21" t="s">
        <v>59</v>
      </c>
      <c r="D46" s="24">
        <v>5000000</v>
      </c>
      <c r="E46" s="22">
        <v>4920.5050000000001</v>
      </c>
      <c r="F46" s="23">
        <v>2.5326961066810401</v>
      </c>
      <c r="G46" s="22">
        <v>7.0201000000000002</v>
      </c>
    </row>
    <row r="47" spans="1:9" x14ac:dyDescent="0.2">
      <c r="A47" s="21" t="s">
        <v>925</v>
      </c>
      <c r="B47" s="21" t="s">
        <v>926</v>
      </c>
      <c r="C47" s="21" t="s">
        <v>59</v>
      </c>
      <c r="D47" s="24">
        <v>2500000</v>
      </c>
      <c r="E47" s="22">
        <v>2487.0549999999998</v>
      </c>
      <c r="F47" s="23">
        <v>1.2801439111639199</v>
      </c>
      <c r="G47" s="22">
        <v>6.7850000000000001</v>
      </c>
    </row>
    <row r="48" spans="1:9" x14ac:dyDescent="0.2">
      <c r="A48" s="21" t="s">
        <v>927</v>
      </c>
      <c r="B48" s="21" t="s">
        <v>928</v>
      </c>
      <c r="C48" s="21" t="s">
        <v>59</v>
      </c>
      <c r="D48" s="24">
        <v>200000</v>
      </c>
      <c r="E48" s="22">
        <v>199.7396</v>
      </c>
      <c r="F48" s="23">
        <v>0.102810526006991</v>
      </c>
      <c r="G48" s="22">
        <v>6.7979000000000003</v>
      </c>
    </row>
    <row r="49" spans="1:9" x14ac:dyDescent="0.2">
      <c r="A49" s="20" t="s">
        <v>30</v>
      </c>
      <c r="B49" s="20"/>
      <c r="C49" s="20"/>
      <c r="D49" s="20"/>
      <c r="E49" s="25">
        <f>SUM(E41:E48)</f>
        <v>41244.757599999997</v>
      </c>
      <c r="F49" s="26">
        <f>SUM(F41:F48)</f>
        <v>21.22961708087346</v>
      </c>
      <c r="G49" s="25"/>
      <c r="H49" s="14"/>
      <c r="I49" s="14"/>
    </row>
    <row r="50" spans="1:9" x14ac:dyDescent="0.2">
      <c r="A50" s="21"/>
      <c r="B50" s="21"/>
      <c r="C50" s="21"/>
      <c r="D50" s="21"/>
      <c r="E50" s="22"/>
      <c r="F50" s="23"/>
      <c r="G50" s="22"/>
    </row>
    <row r="51" spans="1:9" x14ac:dyDescent="0.2">
      <c r="A51" s="20" t="s">
        <v>929</v>
      </c>
      <c r="B51" s="21"/>
      <c r="C51" s="21"/>
      <c r="D51" s="21"/>
      <c r="E51" s="22"/>
      <c r="F51" s="23"/>
      <c r="G51" s="22"/>
    </row>
    <row r="52" spans="1:9" x14ac:dyDescent="0.2">
      <c r="A52" s="21" t="s">
        <v>930</v>
      </c>
      <c r="B52" s="21" t="s">
        <v>931</v>
      </c>
      <c r="C52" s="21" t="s">
        <v>932</v>
      </c>
      <c r="D52" s="24">
        <v>3835.6979999999999</v>
      </c>
      <c r="E52" s="22">
        <v>388.1548937</v>
      </c>
      <c r="F52" s="23">
        <v>0.19979217337715999</v>
      </c>
      <c r="G52" s="22">
        <v>7.14</v>
      </c>
    </row>
    <row r="53" spans="1:9" x14ac:dyDescent="0.2">
      <c r="A53" s="20" t="s">
        <v>30</v>
      </c>
      <c r="B53" s="20"/>
      <c r="C53" s="20"/>
      <c r="D53" s="20"/>
      <c r="E53" s="25">
        <f>SUM(E52:E52)</f>
        <v>388.1548937</v>
      </c>
      <c r="F53" s="26">
        <f>SUM(F52:F52)</f>
        <v>0.19979217337715999</v>
      </c>
      <c r="G53" s="25"/>
      <c r="H53" s="14"/>
      <c r="I53" s="14"/>
    </row>
    <row r="54" spans="1:9" x14ac:dyDescent="0.2">
      <c r="A54" s="21"/>
      <c r="B54" s="21"/>
      <c r="C54" s="21"/>
      <c r="D54" s="21"/>
      <c r="E54" s="22"/>
      <c r="F54" s="23"/>
      <c r="G54" s="22"/>
    </row>
    <row r="55" spans="1:9" x14ac:dyDescent="0.2">
      <c r="A55" s="20" t="s">
        <v>36</v>
      </c>
      <c r="B55" s="20"/>
      <c r="C55" s="20"/>
      <c r="D55" s="20"/>
      <c r="E55" s="25">
        <f>E9+E23+E39+E49+E53</f>
        <v>187859.93798429999</v>
      </c>
      <c r="F55" s="26">
        <f>F9+F23+F39+F49+F53</f>
        <v>96.69579312167717</v>
      </c>
      <c r="G55" s="25"/>
      <c r="H55" s="14"/>
      <c r="I55" s="14"/>
    </row>
    <row r="56" spans="1:9" x14ac:dyDescent="0.2">
      <c r="A56" s="20"/>
      <c r="B56" s="20"/>
      <c r="C56" s="20"/>
      <c r="D56" s="20"/>
      <c r="E56" s="25"/>
      <c r="F56" s="26"/>
      <c r="G56" s="25"/>
      <c r="H56" s="14"/>
      <c r="I56" s="14"/>
    </row>
    <row r="57" spans="1:9" x14ac:dyDescent="0.2">
      <c r="A57" s="20" t="s">
        <v>38</v>
      </c>
      <c r="B57" s="20"/>
      <c r="C57" s="20"/>
      <c r="D57" s="20"/>
      <c r="E57" s="25">
        <f>E59-(E9+E23+E39+E49+E53)</f>
        <v>6419.3909497999994</v>
      </c>
      <c r="F57" s="26">
        <f>F59-(F9+F23+F39+F49+F53)</f>
        <v>3.3042068783228302</v>
      </c>
      <c r="G57" s="25"/>
      <c r="H57" s="14"/>
      <c r="I57" s="14"/>
    </row>
    <row r="58" spans="1:9" x14ac:dyDescent="0.2">
      <c r="A58" s="20"/>
      <c r="B58" s="20"/>
      <c r="C58" s="20"/>
      <c r="D58" s="20"/>
      <c r="E58" s="25"/>
      <c r="F58" s="26"/>
      <c r="G58" s="25"/>
      <c r="H58" s="14"/>
      <c r="I58" s="14"/>
    </row>
    <row r="59" spans="1:9" x14ac:dyDescent="0.2">
      <c r="A59" s="27" t="s">
        <v>37</v>
      </c>
      <c r="B59" s="27"/>
      <c r="C59" s="27"/>
      <c r="D59" s="27"/>
      <c r="E59" s="28">
        <v>194279.32893409999</v>
      </c>
      <c r="F59" s="29">
        <v>100</v>
      </c>
      <c r="G59" s="28"/>
      <c r="H59" s="14"/>
      <c r="I59" s="14"/>
    </row>
    <row r="61" spans="1:9" x14ac:dyDescent="0.2">
      <c r="A61" s="14" t="s">
        <v>39</v>
      </c>
    </row>
    <row r="62" spans="1:9" x14ac:dyDescent="0.2">
      <c r="A62" s="14" t="s">
        <v>41</v>
      </c>
    </row>
    <row r="63" spans="1:9" x14ac:dyDescent="0.2">
      <c r="A63" s="14" t="s">
        <v>933</v>
      </c>
    </row>
    <row r="65" spans="1:4" x14ac:dyDescent="0.2">
      <c r="A65" s="14" t="s">
        <v>42</v>
      </c>
    </row>
    <row r="66" spans="1:4" x14ac:dyDescent="0.2">
      <c r="A66" s="14" t="s">
        <v>43</v>
      </c>
    </row>
    <row r="67" spans="1:4" x14ac:dyDescent="0.2">
      <c r="A67" s="14" t="s">
        <v>44</v>
      </c>
      <c r="B67" s="14"/>
      <c r="C67" s="30" t="s">
        <v>46</v>
      </c>
      <c r="D67" s="14" t="s">
        <v>45</v>
      </c>
    </row>
    <row r="68" spans="1:4" x14ac:dyDescent="0.2">
      <c r="A68" s="7" t="s">
        <v>934</v>
      </c>
      <c r="C68" s="31">
        <v>5234.1080000000002</v>
      </c>
      <c r="D68" s="31">
        <v>5399.7862999999998</v>
      </c>
    </row>
    <row r="69" spans="1:4" x14ac:dyDescent="0.2">
      <c r="A69" s="7" t="s">
        <v>935</v>
      </c>
      <c r="C69" s="31">
        <v>1509.3204000000001</v>
      </c>
      <c r="D69" s="31">
        <v>1509.3204000000001</v>
      </c>
    </row>
    <row r="70" spans="1:4" x14ac:dyDescent="0.2">
      <c r="A70" s="7" t="s">
        <v>936</v>
      </c>
      <c r="C70" s="31">
        <v>1244.5053</v>
      </c>
      <c r="D70" s="31">
        <v>1244.9602</v>
      </c>
    </row>
    <row r="71" spans="1:4" x14ac:dyDescent="0.2">
      <c r="A71" s="7" t="s">
        <v>937</v>
      </c>
      <c r="C71" s="31">
        <v>1000</v>
      </c>
      <c r="D71" s="31">
        <v>1000</v>
      </c>
    </row>
    <row r="72" spans="1:4" x14ac:dyDescent="0.2">
      <c r="A72" s="7" t="s">
        <v>938</v>
      </c>
      <c r="C72" s="31">
        <v>1054.9024999999999</v>
      </c>
      <c r="D72" s="31">
        <v>1055.3067000000001</v>
      </c>
    </row>
    <row r="73" spans="1:4" x14ac:dyDescent="0.2">
      <c r="A73" s="7" t="s">
        <v>939</v>
      </c>
      <c r="C73" s="31">
        <v>3435.7303000000002</v>
      </c>
      <c r="D73" s="31">
        <v>3556.3960000000002</v>
      </c>
    </row>
    <row r="74" spans="1:4" x14ac:dyDescent="0.2">
      <c r="A74" s="7" t="s">
        <v>940</v>
      </c>
      <c r="C74" s="31">
        <v>1000</v>
      </c>
      <c r="D74" s="31">
        <v>1000</v>
      </c>
    </row>
    <row r="75" spans="1:4" x14ac:dyDescent="0.2">
      <c r="A75" s="7" t="s">
        <v>941</v>
      </c>
      <c r="C75" s="31">
        <v>1022.3794</v>
      </c>
      <c r="D75" s="31">
        <v>1023.88</v>
      </c>
    </row>
    <row r="76" spans="1:4" x14ac:dyDescent="0.2">
      <c r="A76" s="7" t="s">
        <v>942</v>
      </c>
      <c r="C76" s="31">
        <v>3459.5693999999999</v>
      </c>
      <c r="D76" s="31">
        <v>3582.3321000000001</v>
      </c>
    </row>
    <row r="77" spans="1:4" x14ac:dyDescent="0.2">
      <c r="A77" s="7" t="s">
        <v>943</v>
      </c>
      <c r="C77" s="31">
        <v>1001.6033</v>
      </c>
      <c r="D77" s="31">
        <v>1001.6033</v>
      </c>
    </row>
    <row r="78" spans="1:4" x14ac:dyDescent="0.2">
      <c r="A78" s="7" t="s">
        <v>944</v>
      </c>
      <c r="C78" s="31">
        <v>1021.5806</v>
      </c>
      <c r="D78" s="31">
        <v>1021.9943</v>
      </c>
    </row>
    <row r="79" spans="1:4" x14ac:dyDescent="0.2">
      <c r="A79" s="7" t="s">
        <v>945</v>
      </c>
      <c r="C79" s="31">
        <v>14.602600000000001</v>
      </c>
      <c r="D79" s="31">
        <v>15.1198</v>
      </c>
    </row>
    <row r="80" spans="1:4" x14ac:dyDescent="0.2">
      <c r="A80" s="7" t="s">
        <v>946</v>
      </c>
      <c r="C80" s="31">
        <v>14.602600000000001</v>
      </c>
      <c r="D80" s="31">
        <v>15.1198</v>
      </c>
    </row>
    <row r="81" spans="1:4" x14ac:dyDescent="0.2">
      <c r="A81" s="7" t="s">
        <v>947</v>
      </c>
      <c r="C81" s="31">
        <v>10</v>
      </c>
      <c r="D81" s="31">
        <v>10</v>
      </c>
    </row>
    <row r="82" spans="1:4" x14ac:dyDescent="0.2">
      <c r="A82" s="7" t="s">
        <v>948</v>
      </c>
      <c r="C82" s="31">
        <v>10</v>
      </c>
      <c r="D82" s="31">
        <v>10</v>
      </c>
    </row>
    <row r="84" spans="1:4" x14ac:dyDescent="0.2">
      <c r="A84" s="14" t="s">
        <v>47</v>
      </c>
    </row>
    <row r="85" spans="1:4" x14ac:dyDescent="0.2">
      <c r="A85" s="87" t="s">
        <v>48</v>
      </c>
      <c r="B85" s="88"/>
      <c r="C85" s="32" t="s">
        <v>49</v>
      </c>
    </row>
    <row r="86" spans="1:4" x14ac:dyDescent="0.2">
      <c r="A86" s="83" t="s">
        <v>935</v>
      </c>
      <c r="B86" s="84"/>
      <c r="C86" s="33">
        <v>47.040455049999998</v>
      </c>
    </row>
    <row r="87" spans="1:4" x14ac:dyDescent="0.2">
      <c r="A87" s="83" t="s">
        <v>936</v>
      </c>
      <c r="B87" s="84"/>
      <c r="C87" s="33">
        <v>38.344133929999998</v>
      </c>
    </row>
    <row r="88" spans="1:4" x14ac:dyDescent="0.2">
      <c r="A88" s="83" t="s">
        <v>937</v>
      </c>
      <c r="B88" s="84"/>
      <c r="C88" s="33">
        <v>32.414254880000001</v>
      </c>
    </row>
    <row r="89" spans="1:4" x14ac:dyDescent="0.2">
      <c r="A89" s="83" t="s">
        <v>938</v>
      </c>
      <c r="B89" s="84"/>
      <c r="C89" s="33">
        <v>34.00825888</v>
      </c>
    </row>
    <row r="90" spans="1:4" x14ac:dyDescent="0.2">
      <c r="A90" s="83" t="s">
        <v>940</v>
      </c>
      <c r="B90" s="84"/>
      <c r="C90" s="33">
        <v>34.507774259999998</v>
      </c>
    </row>
    <row r="91" spans="1:4" x14ac:dyDescent="0.2">
      <c r="A91" s="83" t="s">
        <v>941</v>
      </c>
      <c r="B91" s="84"/>
      <c r="C91" s="33">
        <v>33.81590534</v>
      </c>
    </row>
    <row r="92" spans="1:4" x14ac:dyDescent="0.2">
      <c r="A92" s="83" t="s">
        <v>943</v>
      </c>
      <c r="B92" s="84"/>
      <c r="C92" s="33">
        <v>34.864633439999999</v>
      </c>
    </row>
    <row r="93" spans="1:4" x14ac:dyDescent="0.2">
      <c r="A93" s="83" t="s">
        <v>944</v>
      </c>
      <c r="B93" s="84"/>
      <c r="C93" s="33">
        <v>35.169928929999998</v>
      </c>
    </row>
    <row r="94" spans="1:4" x14ac:dyDescent="0.2">
      <c r="A94" s="7" t="s">
        <v>50</v>
      </c>
    </row>
    <row r="95" spans="1:4" x14ac:dyDescent="0.2">
      <c r="A95" s="7" t="s">
        <v>51</v>
      </c>
    </row>
    <row r="97" spans="1:5" x14ac:dyDescent="0.2">
      <c r="A97" s="14" t="s">
        <v>949</v>
      </c>
      <c r="D97" s="34">
        <v>0.12138487165371201</v>
      </c>
      <c r="E97" s="10" t="s">
        <v>52</v>
      </c>
    </row>
    <row r="99" spans="1:5" x14ac:dyDescent="0.2">
      <c r="A99" s="14" t="s">
        <v>843</v>
      </c>
      <c r="D99" s="30" t="s">
        <v>53</v>
      </c>
    </row>
    <row r="101" spans="1:5" x14ac:dyDescent="0.2">
      <c r="A101" s="14" t="s">
        <v>950</v>
      </c>
    </row>
    <row r="103" spans="1:5" x14ac:dyDescent="0.2">
      <c r="A103" s="53" t="s">
        <v>814</v>
      </c>
    </row>
    <row r="104" spans="1:5" x14ac:dyDescent="0.2">
      <c r="A104" s="55"/>
    </row>
    <row r="105" spans="1:5" x14ac:dyDescent="0.2">
      <c r="A105" s="55"/>
    </row>
    <row r="106" spans="1:5" x14ac:dyDescent="0.2">
      <c r="A106" s="55"/>
    </row>
    <row r="107" spans="1:5" x14ac:dyDescent="0.2">
      <c r="A107" s="55"/>
    </row>
    <row r="108" spans="1:5" x14ac:dyDescent="0.2">
      <c r="A108" s="55"/>
    </row>
    <row r="109" spans="1:5" x14ac:dyDescent="0.2">
      <c r="A109" s="55"/>
    </row>
    <row r="110" spans="1:5" x14ac:dyDescent="0.2">
      <c r="A110" s="55"/>
    </row>
    <row r="111" spans="1:5" x14ac:dyDescent="0.2">
      <c r="A111" s="55"/>
    </row>
    <row r="112" spans="1:5" x14ac:dyDescent="0.2">
      <c r="A112" s="55"/>
    </row>
    <row r="113" spans="1:1" x14ac:dyDescent="0.2">
      <c r="A113" s="55"/>
    </row>
    <row r="114" spans="1:1" x14ac:dyDescent="0.2">
      <c r="A114" s="55"/>
    </row>
    <row r="115" spans="1:1" x14ac:dyDescent="0.2">
      <c r="A115" s="55"/>
    </row>
    <row r="116" spans="1:1" x14ac:dyDescent="0.2">
      <c r="A116" s="55"/>
    </row>
    <row r="117" spans="1:1" x14ac:dyDescent="0.2">
      <c r="A117" s="53" t="s">
        <v>951</v>
      </c>
    </row>
    <row r="118" spans="1:1" x14ac:dyDescent="0.2">
      <c r="A118" s="55"/>
    </row>
    <row r="119" spans="1:1" x14ac:dyDescent="0.2">
      <c r="A119" s="53" t="s">
        <v>1226</v>
      </c>
    </row>
    <row r="120" spans="1:1" x14ac:dyDescent="0.2">
      <c r="A120" s="55"/>
    </row>
    <row r="121" spans="1:1" x14ac:dyDescent="0.2">
      <c r="A121" s="55"/>
    </row>
    <row r="122" spans="1:1" x14ac:dyDescent="0.2">
      <c r="A122" s="55"/>
    </row>
    <row r="123" spans="1:1" x14ac:dyDescent="0.2">
      <c r="A123" s="55"/>
    </row>
    <row r="124" spans="1:1" x14ac:dyDescent="0.2">
      <c r="A124" s="55"/>
    </row>
    <row r="125" spans="1:1" x14ac:dyDescent="0.2">
      <c r="A125" s="55"/>
    </row>
    <row r="126" spans="1:1" x14ac:dyDescent="0.2">
      <c r="A126" s="55"/>
    </row>
    <row r="127" spans="1:1" x14ac:dyDescent="0.2">
      <c r="A127" s="55"/>
    </row>
    <row r="128" spans="1:1" x14ac:dyDescent="0.2">
      <c r="A128" s="55"/>
    </row>
    <row r="129" spans="1:1" x14ac:dyDescent="0.2">
      <c r="A129" s="55"/>
    </row>
    <row r="130" spans="1:1" x14ac:dyDescent="0.2">
      <c r="A130" s="55"/>
    </row>
    <row r="131" spans="1:1" x14ac:dyDescent="0.2">
      <c r="A131" s="55"/>
    </row>
    <row r="132" spans="1:1" x14ac:dyDescent="0.2">
      <c r="A132" s="55"/>
    </row>
    <row r="134" spans="1:1" x14ac:dyDescent="0.2">
      <c r="A134" s="53" t="s">
        <v>952</v>
      </c>
    </row>
    <row r="135" spans="1:1" x14ac:dyDescent="0.2">
      <c r="A135" s="55"/>
    </row>
    <row r="136" spans="1:1" x14ac:dyDescent="0.2">
      <c r="A136" s="53" t="s">
        <v>1227</v>
      </c>
    </row>
    <row r="137" spans="1:1" x14ac:dyDescent="0.2">
      <c r="A137" s="55"/>
    </row>
    <row r="138" spans="1:1" x14ac:dyDescent="0.2">
      <c r="A138" s="55"/>
    </row>
    <row r="139" spans="1:1" x14ac:dyDescent="0.2">
      <c r="A139" s="55"/>
    </row>
    <row r="140" spans="1:1" x14ac:dyDescent="0.2">
      <c r="A140" s="55"/>
    </row>
    <row r="141" spans="1:1" x14ac:dyDescent="0.2">
      <c r="A141" s="55"/>
    </row>
    <row r="142" spans="1:1" x14ac:dyDescent="0.2">
      <c r="A142" s="55"/>
    </row>
    <row r="143" spans="1:1" x14ac:dyDescent="0.2">
      <c r="A143" s="55"/>
    </row>
    <row r="144" spans="1:1" x14ac:dyDescent="0.2">
      <c r="A144" s="55"/>
    </row>
    <row r="145" spans="1:1" x14ac:dyDescent="0.2">
      <c r="A145" s="55"/>
    </row>
    <row r="146" spans="1:1" x14ac:dyDescent="0.2">
      <c r="A146" s="55"/>
    </row>
    <row r="147" spans="1:1" x14ac:dyDescent="0.2">
      <c r="A147" s="55"/>
    </row>
    <row r="148" spans="1:1" x14ac:dyDescent="0.2">
      <c r="A148" s="55"/>
    </row>
    <row r="149" spans="1:1" x14ac:dyDescent="0.2">
      <c r="A149" s="55"/>
    </row>
    <row r="150" spans="1:1" x14ac:dyDescent="0.2">
      <c r="A150" s="55"/>
    </row>
    <row r="151" spans="1:1" x14ac:dyDescent="0.2">
      <c r="A151" s="55"/>
    </row>
    <row r="152" spans="1:1" x14ac:dyDescent="0.2">
      <c r="A152" s="54"/>
    </row>
    <row r="153" spans="1:1" x14ac:dyDescent="0.2">
      <c r="A153" s="55"/>
    </row>
    <row r="154" spans="1:1" x14ac:dyDescent="0.2">
      <c r="A154" s="54"/>
    </row>
  </sheetData>
  <mergeCells count="10">
    <mergeCell ref="A90:B90"/>
    <mergeCell ref="A91:B91"/>
    <mergeCell ref="A92:B92"/>
    <mergeCell ref="A93:B93"/>
    <mergeCell ref="A1:G1"/>
    <mergeCell ref="A85:B85"/>
    <mergeCell ref="A86:B86"/>
    <mergeCell ref="A87:B87"/>
    <mergeCell ref="A88:B88"/>
    <mergeCell ref="A89:B89"/>
  </mergeCells>
  <conditionalFormatting sqref="F2:F3">
    <cfRule type="cellIs" dxfId="80" priority="2" stopIfTrue="1" operator="between">
      <formula>0.009</formula>
      <formula>-0.009</formula>
    </cfRule>
  </conditionalFormatting>
  <conditionalFormatting sqref="F5:F65537">
    <cfRule type="cellIs" dxfId="7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55"/>
  <sheetViews>
    <sheetView workbookViewId="0">
      <selection sqref="A1:I1"/>
    </sheetView>
  </sheetViews>
  <sheetFormatPr defaultColWidth="9.140625" defaultRowHeight="11.25" x14ac:dyDescent="0.2"/>
  <cols>
    <col min="1" max="1" width="38.7109375" style="7" bestFit="1" customWidth="1"/>
    <col min="2" max="2" width="32.140625" style="7" bestFit="1" customWidth="1"/>
    <col min="3" max="3" width="25.5703125" style="7" bestFit="1" customWidth="1"/>
    <col min="4" max="4" width="15.140625" style="7" bestFit="1" customWidth="1"/>
    <col min="5" max="5" width="23" style="10" customWidth="1"/>
    <col min="6" max="6" width="20.140625" style="11" customWidth="1"/>
    <col min="7" max="7" width="24.5703125" style="10" customWidth="1"/>
    <col min="8" max="8" width="17.85546875" style="7" customWidth="1"/>
    <col min="9" max="16384" width="9.140625" style="7"/>
  </cols>
  <sheetData>
    <row r="1" spans="1:11" s="1" customFormat="1" ht="15" x14ac:dyDescent="0.2">
      <c r="A1" s="85" t="s">
        <v>8</v>
      </c>
      <c r="B1" s="86"/>
      <c r="C1" s="86"/>
      <c r="D1" s="86"/>
      <c r="E1" s="86"/>
      <c r="F1" s="86"/>
      <c r="G1" s="86"/>
      <c r="H1" s="86"/>
      <c r="I1" s="86"/>
    </row>
    <row r="2" spans="1:11" s="1" customFormat="1" ht="12" x14ac:dyDescent="0.2">
      <c r="E2" s="5"/>
      <c r="F2" s="9"/>
      <c r="G2" s="10"/>
    </row>
    <row r="3" spans="1:11" s="1" customFormat="1" ht="12" x14ac:dyDescent="0.2">
      <c r="A3" s="8" t="s">
        <v>7</v>
      </c>
      <c r="B3" s="2"/>
      <c r="C3" s="3"/>
      <c r="D3" s="3"/>
      <c r="E3" s="4"/>
      <c r="F3" s="9"/>
      <c r="G3" s="10"/>
    </row>
    <row r="4" spans="1:11" s="1" customFormat="1" ht="45" x14ac:dyDescent="0.2">
      <c r="A4" s="36" t="s">
        <v>2</v>
      </c>
      <c r="B4" s="36" t="s">
        <v>0</v>
      </c>
      <c r="C4" s="37" t="s">
        <v>4</v>
      </c>
      <c r="D4" s="37" t="s">
        <v>1</v>
      </c>
      <c r="E4" s="51" t="s">
        <v>6</v>
      </c>
      <c r="F4" s="51" t="s">
        <v>210</v>
      </c>
      <c r="G4" s="51" t="s">
        <v>211</v>
      </c>
      <c r="H4" s="51" t="s">
        <v>212</v>
      </c>
      <c r="I4" s="51" t="s">
        <v>5</v>
      </c>
      <c r="J4" s="35"/>
      <c r="K4" s="35"/>
    </row>
    <row r="5" spans="1:11" x14ac:dyDescent="0.2">
      <c r="A5" s="38" t="s">
        <v>74</v>
      </c>
      <c r="B5" s="39"/>
      <c r="C5" s="39"/>
      <c r="D5" s="39"/>
      <c r="E5" s="40"/>
      <c r="F5" s="41"/>
      <c r="G5" s="40"/>
      <c r="H5" s="39"/>
      <c r="I5" s="39"/>
    </row>
    <row r="6" spans="1:11" x14ac:dyDescent="0.2">
      <c r="A6" s="38" t="s">
        <v>63</v>
      </c>
      <c r="B6" s="39"/>
      <c r="C6" s="39"/>
      <c r="D6" s="39"/>
      <c r="E6" s="40"/>
      <c r="F6" s="41"/>
      <c r="G6" s="40"/>
      <c r="H6" s="39"/>
      <c r="I6" s="39"/>
    </row>
    <row r="7" spans="1:11" x14ac:dyDescent="0.2">
      <c r="A7" s="39" t="s">
        <v>76</v>
      </c>
      <c r="B7" s="39" t="s">
        <v>75</v>
      </c>
      <c r="C7" s="39" t="s">
        <v>77</v>
      </c>
      <c r="D7" s="42">
        <v>217200</v>
      </c>
      <c r="E7" s="40">
        <v>2233.1417999999999</v>
      </c>
      <c r="F7" s="41">
        <v>6.2962373004111898</v>
      </c>
      <c r="G7" s="40">
        <v>-1751.2572</v>
      </c>
      <c r="H7" s="40">
        <v>-4.9375865452223699</v>
      </c>
      <c r="I7" s="43"/>
    </row>
    <row r="8" spans="1:11" x14ac:dyDescent="0.2">
      <c r="A8" s="39" t="s">
        <v>79</v>
      </c>
      <c r="B8" s="39" t="s">
        <v>78</v>
      </c>
      <c r="C8" s="39" t="s">
        <v>77</v>
      </c>
      <c r="D8" s="42">
        <v>127300</v>
      </c>
      <c r="E8" s="40">
        <v>1861.8261500000001</v>
      </c>
      <c r="F8" s="41">
        <v>5.2493304511656902</v>
      </c>
      <c r="G8" s="40">
        <v>-1376.6005</v>
      </c>
      <c r="H8" s="40">
        <v>-3.88125976409769</v>
      </c>
      <c r="I8" s="43"/>
    </row>
    <row r="9" spans="1:11" x14ac:dyDescent="0.2">
      <c r="A9" s="39" t="s">
        <v>151</v>
      </c>
      <c r="B9" s="39" t="s">
        <v>150</v>
      </c>
      <c r="C9" s="39" t="s">
        <v>93</v>
      </c>
      <c r="D9" s="42">
        <v>16600</v>
      </c>
      <c r="E9" s="40">
        <v>1691.0254</v>
      </c>
      <c r="F9" s="41">
        <v>4.7677658442570703</v>
      </c>
      <c r="G9" s="40">
        <v>-1605.2048500000001</v>
      </c>
      <c r="H9" s="40">
        <v>-4.5257988773354896</v>
      </c>
      <c r="I9" s="43"/>
    </row>
    <row r="10" spans="1:11" x14ac:dyDescent="0.2">
      <c r="A10" s="39" t="s">
        <v>214</v>
      </c>
      <c r="B10" s="39" t="s">
        <v>213</v>
      </c>
      <c r="C10" s="39" t="s">
        <v>93</v>
      </c>
      <c r="D10" s="42">
        <v>81900</v>
      </c>
      <c r="E10" s="40">
        <v>1352.6194499999999</v>
      </c>
      <c r="F10" s="41">
        <v>3.8136463319757299</v>
      </c>
      <c r="G10" s="40">
        <v>-1361.0551499999999</v>
      </c>
      <c r="H10" s="40">
        <v>-3.8374303876926898</v>
      </c>
      <c r="I10" s="43"/>
    </row>
    <row r="11" spans="1:11" x14ac:dyDescent="0.2">
      <c r="A11" s="39" t="s">
        <v>97</v>
      </c>
      <c r="B11" s="39" t="s">
        <v>96</v>
      </c>
      <c r="C11" s="39" t="s">
        <v>98</v>
      </c>
      <c r="D11" s="42">
        <v>80000</v>
      </c>
      <c r="E11" s="40">
        <v>1134.76</v>
      </c>
      <c r="F11" s="41">
        <v>3.1994019542398102</v>
      </c>
      <c r="G11" s="40">
        <v>-1040.2455</v>
      </c>
      <c r="H11" s="40">
        <v>-2.93292280798509</v>
      </c>
      <c r="I11" s="43"/>
    </row>
    <row r="12" spans="1:11" x14ac:dyDescent="0.2">
      <c r="A12" s="39" t="s">
        <v>106</v>
      </c>
      <c r="B12" s="39" t="s">
        <v>105</v>
      </c>
      <c r="C12" s="39" t="s">
        <v>77</v>
      </c>
      <c r="D12" s="42">
        <v>160000</v>
      </c>
      <c r="E12" s="40">
        <v>1024.8</v>
      </c>
      <c r="F12" s="41">
        <v>2.8893749539153299</v>
      </c>
      <c r="G12" s="40">
        <v>-852.25800000000004</v>
      </c>
      <c r="H12" s="40">
        <v>-2.4029009752868502</v>
      </c>
      <c r="I12" s="43"/>
    </row>
    <row r="13" spans="1:11" x14ac:dyDescent="0.2">
      <c r="A13" s="39" t="s">
        <v>87</v>
      </c>
      <c r="B13" s="39" t="s">
        <v>86</v>
      </c>
      <c r="C13" s="39" t="s">
        <v>77</v>
      </c>
      <c r="D13" s="42">
        <v>94000</v>
      </c>
      <c r="E13" s="40">
        <v>1003.6849999999999</v>
      </c>
      <c r="F13" s="41">
        <v>2.8298422137202399</v>
      </c>
      <c r="G13" s="40">
        <v>-907.11562500000002</v>
      </c>
      <c r="H13" s="40">
        <v>-2.5575694449455999</v>
      </c>
      <c r="I13" s="43"/>
    </row>
    <row r="14" spans="1:11" x14ac:dyDescent="0.2">
      <c r="A14" s="39" t="s">
        <v>216</v>
      </c>
      <c r="B14" s="39" t="s">
        <v>215</v>
      </c>
      <c r="C14" s="39" t="s">
        <v>98</v>
      </c>
      <c r="D14" s="42">
        <v>14250</v>
      </c>
      <c r="E14" s="40">
        <v>872.26387499999998</v>
      </c>
      <c r="F14" s="41">
        <v>2.45930659019333</v>
      </c>
      <c r="G14" s="40">
        <v>-876.08287499999994</v>
      </c>
      <c r="H14" s="40">
        <v>-2.4700740794097702</v>
      </c>
      <c r="I14" s="43"/>
    </row>
    <row r="15" spans="1:11" x14ac:dyDescent="0.2">
      <c r="A15" s="39" t="s">
        <v>143</v>
      </c>
      <c r="B15" s="39" t="s">
        <v>142</v>
      </c>
      <c r="C15" s="39" t="s">
        <v>82</v>
      </c>
      <c r="D15" s="42">
        <v>61000</v>
      </c>
      <c r="E15" s="40">
        <v>813.52650000000006</v>
      </c>
      <c r="F15" s="41">
        <v>2.2936993495768898</v>
      </c>
      <c r="G15" s="40">
        <v>-667.07100000000003</v>
      </c>
      <c r="H15" s="40">
        <v>-1.88077501940208</v>
      </c>
      <c r="I15" s="43"/>
    </row>
    <row r="16" spans="1:11" x14ac:dyDescent="0.2">
      <c r="A16" s="39" t="s">
        <v>218</v>
      </c>
      <c r="B16" s="39" t="s">
        <v>217</v>
      </c>
      <c r="C16" s="39" t="s">
        <v>219</v>
      </c>
      <c r="D16" s="42">
        <v>31000</v>
      </c>
      <c r="E16" s="40">
        <v>769.28049999999996</v>
      </c>
      <c r="F16" s="41">
        <v>2.1689498528839399</v>
      </c>
      <c r="G16" s="40">
        <v>-747.70500000000004</v>
      </c>
      <c r="H16" s="40">
        <v>-2.1081187547982601</v>
      </c>
      <c r="I16" s="43"/>
    </row>
    <row r="17" spans="1:9" x14ac:dyDescent="0.2">
      <c r="A17" s="39" t="s">
        <v>221</v>
      </c>
      <c r="B17" s="39" t="s">
        <v>220</v>
      </c>
      <c r="C17" s="39" t="s">
        <v>146</v>
      </c>
      <c r="D17" s="42">
        <v>22200</v>
      </c>
      <c r="E17" s="40">
        <v>656.64269999999999</v>
      </c>
      <c r="F17" s="41">
        <v>1.8513729225715601</v>
      </c>
      <c r="G17" s="40">
        <v>-661.51559999999995</v>
      </c>
      <c r="H17" s="40">
        <v>-1.86511183281057</v>
      </c>
      <c r="I17" s="43"/>
    </row>
    <row r="18" spans="1:9" x14ac:dyDescent="0.2">
      <c r="A18" s="39" t="s">
        <v>223</v>
      </c>
      <c r="B18" s="39" t="s">
        <v>222</v>
      </c>
      <c r="C18" s="39" t="s">
        <v>77</v>
      </c>
      <c r="D18" s="42">
        <v>263250</v>
      </c>
      <c r="E18" s="40">
        <v>651.80700000000002</v>
      </c>
      <c r="F18" s="41">
        <v>1.83773889596671</v>
      </c>
      <c r="G18" s="40">
        <v>-657.20362499999999</v>
      </c>
      <c r="H18" s="40">
        <v>-1.8529544239825899</v>
      </c>
      <c r="I18" s="43"/>
    </row>
    <row r="19" spans="1:9" x14ac:dyDescent="0.2">
      <c r="A19" s="39" t="s">
        <v>225</v>
      </c>
      <c r="B19" s="39" t="s">
        <v>224</v>
      </c>
      <c r="C19" s="39" t="s">
        <v>90</v>
      </c>
      <c r="D19" s="42">
        <v>132300</v>
      </c>
      <c r="E19" s="40">
        <v>612.87974999999994</v>
      </c>
      <c r="F19" s="41">
        <v>1.72798536242378</v>
      </c>
      <c r="G19" s="40">
        <v>-616.45185000000004</v>
      </c>
      <c r="H19" s="40">
        <v>-1.73805672881027</v>
      </c>
      <c r="I19" s="43"/>
    </row>
    <row r="20" spans="1:9" x14ac:dyDescent="0.2">
      <c r="A20" s="39" t="s">
        <v>108</v>
      </c>
      <c r="B20" s="39" t="s">
        <v>107</v>
      </c>
      <c r="C20" s="39" t="s">
        <v>109</v>
      </c>
      <c r="D20" s="42">
        <v>143000</v>
      </c>
      <c r="E20" s="40">
        <v>454.02499999999998</v>
      </c>
      <c r="F20" s="41">
        <v>1.2801019354521901</v>
      </c>
      <c r="G20" s="40"/>
      <c r="H20" s="40"/>
      <c r="I20" s="43"/>
    </row>
    <row r="21" spans="1:9" x14ac:dyDescent="0.2">
      <c r="A21" s="39" t="s">
        <v>116</v>
      </c>
      <c r="B21" s="39" t="s">
        <v>115</v>
      </c>
      <c r="C21" s="39" t="s">
        <v>117</v>
      </c>
      <c r="D21" s="42">
        <v>241000</v>
      </c>
      <c r="E21" s="40">
        <v>448.01900000000001</v>
      </c>
      <c r="F21" s="41">
        <v>1.26316830355015</v>
      </c>
      <c r="G21" s="40"/>
      <c r="H21" s="40"/>
      <c r="I21" s="43"/>
    </row>
    <row r="22" spans="1:9" x14ac:dyDescent="0.2">
      <c r="A22" s="39" t="s">
        <v>227</v>
      </c>
      <c r="B22" s="39" t="s">
        <v>226</v>
      </c>
      <c r="C22" s="39" t="s">
        <v>114</v>
      </c>
      <c r="D22" s="42">
        <v>13600</v>
      </c>
      <c r="E22" s="40">
        <v>419.8252</v>
      </c>
      <c r="F22" s="41">
        <v>1.18367722277761</v>
      </c>
      <c r="G22" s="40">
        <v>-421.95359999999999</v>
      </c>
      <c r="H22" s="40">
        <v>-1.1896781455448899</v>
      </c>
      <c r="I22" s="43"/>
    </row>
    <row r="23" spans="1:9" x14ac:dyDescent="0.2">
      <c r="A23" s="39" t="s">
        <v>229</v>
      </c>
      <c r="B23" s="39" t="s">
        <v>228</v>
      </c>
      <c r="C23" s="39" t="s">
        <v>166</v>
      </c>
      <c r="D23" s="42">
        <v>72000</v>
      </c>
      <c r="E23" s="40">
        <v>403.416</v>
      </c>
      <c r="F23" s="41">
        <v>1.1374122623035801</v>
      </c>
      <c r="G23" s="40">
        <v>-405.21600000000001</v>
      </c>
      <c r="H23" s="40">
        <v>-1.1424872768596299</v>
      </c>
      <c r="I23" s="43"/>
    </row>
    <row r="24" spans="1:9" x14ac:dyDescent="0.2">
      <c r="A24" s="39" t="s">
        <v>231</v>
      </c>
      <c r="B24" s="39" t="s">
        <v>230</v>
      </c>
      <c r="C24" s="39" t="s">
        <v>98</v>
      </c>
      <c r="D24" s="42">
        <v>26350</v>
      </c>
      <c r="E24" s="40">
        <v>396.65972499999998</v>
      </c>
      <c r="F24" s="41">
        <v>1.1183632656537299</v>
      </c>
      <c r="G24" s="40">
        <v>-398.29342500000001</v>
      </c>
      <c r="H24" s="40">
        <v>-1.1229694052538599</v>
      </c>
      <c r="I24" s="43"/>
    </row>
    <row r="25" spans="1:9" x14ac:dyDescent="0.2">
      <c r="A25" s="39" t="s">
        <v>233</v>
      </c>
      <c r="B25" s="39" t="s">
        <v>232</v>
      </c>
      <c r="C25" s="39" t="s">
        <v>77</v>
      </c>
      <c r="D25" s="42">
        <v>21700</v>
      </c>
      <c r="E25" s="40">
        <v>396.07925</v>
      </c>
      <c r="F25" s="41">
        <v>1.11672664394571</v>
      </c>
      <c r="G25" s="40">
        <v>-388.83980000000003</v>
      </c>
      <c r="H25" s="40">
        <v>-1.0963153583191301</v>
      </c>
      <c r="I25" s="43"/>
    </row>
    <row r="26" spans="1:9" x14ac:dyDescent="0.2">
      <c r="A26" s="39" t="s">
        <v>235</v>
      </c>
      <c r="B26" s="39" t="s">
        <v>234</v>
      </c>
      <c r="C26" s="39" t="s">
        <v>166</v>
      </c>
      <c r="D26" s="42">
        <v>150800</v>
      </c>
      <c r="E26" s="40">
        <v>394.19119999999998</v>
      </c>
      <c r="F26" s="41">
        <v>1.1114033765942899</v>
      </c>
      <c r="G26" s="40">
        <v>-397.0564</v>
      </c>
      <c r="H26" s="40">
        <v>-1.1194816719865199</v>
      </c>
      <c r="I26" s="43"/>
    </row>
    <row r="27" spans="1:9" x14ac:dyDescent="0.2">
      <c r="A27" s="39" t="s">
        <v>81</v>
      </c>
      <c r="B27" s="39" t="s">
        <v>80</v>
      </c>
      <c r="C27" s="39" t="s">
        <v>82</v>
      </c>
      <c r="D27" s="42">
        <v>23000</v>
      </c>
      <c r="E27" s="40">
        <v>382.00700000000001</v>
      </c>
      <c r="F27" s="41">
        <v>1.0770506030643401</v>
      </c>
      <c r="G27" s="40"/>
      <c r="H27" s="40"/>
      <c r="I27" s="43"/>
    </row>
    <row r="28" spans="1:9" x14ac:dyDescent="0.2">
      <c r="A28" s="39" t="s">
        <v>111</v>
      </c>
      <c r="B28" s="39" t="s">
        <v>110</v>
      </c>
      <c r="C28" s="39" t="s">
        <v>77</v>
      </c>
      <c r="D28" s="42">
        <v>24000</v>
      </c>
      <c r="E28" s="40">
        <v>368.17200000000003</v>
      </c>
      <c r="F28" s="41">
        <v>1.0380434772959699</v>
      </c>
      <c r="G28" s="40"/>
      <c r="H28" s="40"/>
      <c r="I28" s="43"/>
    </row>
    <row r="29" spans="1:9" x14ac:dyDescent="0.2">
      <c r="A29" s="39" t="s">
        <v>89</v>
      </c>
      <c r="B29" s="39" t="s">
        <v>88</v>
      </c>
      <c r="C29" s="39" t="s">
        <v>90</v>
      </c>
      <c r="D29" s="42">
        <v>11750</v>
      </c>
      <c r="E29" s="40">
        <v>335.25687499999998</v>
      </c>
      <c r="F29" s="41">
        <v>0.94524084480183601</v>
      </c>
      <c r="G29" s="40">
        <v>-337.52462500000001</v>
      </c>
      <c r="H29" s="40">
        <v>-0.95163465827933502</v>
      </c>
      <c r="I29" s="43"/>
    </row>
    <row r="30" spans="1:9" x14ac:dyDescent="0.2">
      <c r="A30" s="39" t="s">
        <v>237</v>
      </c>
      <c r="B30" s="39" t="s">
        <v>236</v>
      </c>
      <c r="C30" s="39" t="s">
        <v>146</v>
      </c>
      <c r="D30" s="42">
        <v>25000</v>
      </c>
      <c r="E30" s="40">
        <v>323.60000000000002</v>
      </c>
      <c r="F30" s="41">
        <v>0.91237483907786798</v>
      </c>
      <c r="G30" s="40">
        <v>-318.5</v>
      </c>
      <c r="H30" s="40">
        <v>-0.89799563116903902</v>
      </c>
      <c r="I30" s="43"/>
    </row>
    <row r="31" spans="1:9" x14ac:dyDescent="0.2">
      <c r="A31" s="39" t="s">
        <v>239</v>
      </c>
      <c r="B31" s="39" t="s">
        <v>238</v>
      </c>
      <c r="C31" s="39" t="s">
        <v>146</v>
      </c>
      <c r="D31" s="42">
        <v>8225</v>
      </c>
      <c r="E31" s="40">
        <v>304.12348750000001</v>
      </c>
      <c r="F31" s="41">
        <v>0.85746173661190495</v>
      </c>
      <c r="G31" s="40">
        <v>-305.01178750000003</v>
      </c>
      <c r="H31" s="40">
        <v>-0.85996625629531998</v>
      </c>
      <c r="I31" s="43"/>
    </row>
    <row r="32" spans="1:9" x14ac:dyDescent="0.2">
      <c r="A32" s="39" t="s">
        <v>84</v>
      </c>
      <c r="B32" s="39" t="s">
        <v>83</v>
      </c>
      <c r="C32" s="39" t="s">
        <v>85</v>
      </c>
      <c r="D32" s="42">
        <v>8000</v>
      </c>
      <c r="E32" s="40">
        <v>278.38</v>
      </c>
      <c r="F32" s="41">
        <v>0.78487919561958297</v>
      </c>
      <c r="G32" s="40"/>
      <c r="H32" s="40"/>
      <c r="I32" s="43"/>
    </row>
    <row r="33" spans="1:9" x14ac:dyDescent="0.2">
      <c r="A33" s="39" t="s">
        <v>241</v>
      </c>
      <c r="B33" s="39" t="s">
        <v>240</v>
      </c>
      <c r="C33" s="39" t="s">
        <v>159</v>
      </c>
      <c r="D33" s="42">
        <v>47300</v>
      </c>
      <c r="E33" s="40">
        <v>272.73180000000002</v>
      </c>
      <c r="F33" s="41">
        <v>0.76895436383318105</v>
      </c>
      <c r="G33" s="40">
        <v>-274.69475</v>
      </c>
      <c r="H33" s="40">
        <v>-0.77448880817918797</v>
      </c>
      <c r="I33" s="43"/>
    </row>
    <row r="34" spans="1:9" x14ac:dyDescent="0.2">
      <c r="A34" s="39" t="s">
        <v>243</v>
      </c>
      <c r="B34" s="39" t="s">
        <v>242</v>
      </c>
      <c r="C34" s="39" t="s">
        <v>90</v>
      </c>
      <c r="D34" s="42">
        <v>54000</v>
      </c>
      <c r="E34" s="40">
        <v>271.26900000000001</v>
      </c>
      <c r="F34" s="41">
        <v>0.76483006867062497</v>
      </c>
      <c r="G34" s="40">
        <v>-272.53800000000001</v>
      </c>
      <c r="H34" s="40">
        <v>-0.76840795393264505</v>
      </c>
      <c r="I34" s="43"/>
    </row>
    <row r="35" spans="1:9" x14ac:dyDescent="0.2">
      <c r="A35" s="39" t="s">
        <v>245</v>
      </c>
      <c r="B35" s="39" t="s">
        <v>244</v>
      </c>
      <c r="C35" s="39" t="s">
        <v>90</v>
      </c>
      <c r="D35" s="42">
        <v>165750</v>
      </c>
      <c r="E35" s="40">
        <v>243.569625</v>
      </c>
      <c r="F35" s="41">
        <v>0.68673299571579605</v>
      </c>
      <c r="G35" s="40">
        <v>-245.392875</v>
      </c>
      <c r="H35" s="40">
        <v>-0.69187356254320298</v>
      </c>
      <c r="I35" s="43"/>
    </row>
    <row r="36" spans="1:9" x14ac:dyDescent="0.2">
      <c r="A36" s="39" t="s">
        <v>92</v>
      </c>
      <c r="B36" s="39" t="s">
        <v>91</v>
      </c>
      <c r="C36" s="39" t="s">
        <v>93</v>
      </c>
      <c r="D36" s="42">
        <v>26000</v>
      </c>
      <c r="E36" s="40">
        <v>229.892</v>
      </c>
      <c r="F36" s="41">
        <v>0.64816958128952196</v>
      </c>
      <c r="G36" s="40">
        <v>-50.524799999999999</v>
      </c>
      <c r="H36" s="40">
        <v>-0.142452275245493</v>
      </c>
      <c r="I36" s="43"/>
    </row>
    <row r="37" spans="1:9" x14ac:dyDescent="0.2">
      <c r="A37" s="39" t="s">
        <v>247</v>
      </c>
      <c r="B37" s="39" t="s">
        <v>246</v>
      </c>
      <c r="C37" s="39" t="s">
        <v>93</v>
      </c>
      <c r="D37" s="42">
        <v>2875</v>
      </c>
      <c r="E37" s="40">
        <v>220.44206249999999</v>
      </c>
      <c r="F37" s="41">
        <v>0.62152593108600396</v>
      </c>
      <c r="G37" s="40">
        <v>-202.0318125</v>
      </c>
      <c r="H37" s="40">
        <v>-0.56961910512452896</v>
      </c>
      <c r="I37" s="43"/>
    </row>
    <row r="38" spans="1:9" x14ac:dyDescent="0.2">
      <c r="A38" s="39" t="s">
        <v>95</v>
      </c>
      <c r="B38" s="39" t="s">
        <v>94</v>
      </c>
      <c r="C38" s="39" t="s">
        <v>82</v>
      </c>
      <c r="D38" s="42">
        <v>13000</v>
      </c>
      <c r="E38" s="40">
        <v>204.88</v>
      </c>
      <c r="F38" s="41">
        <v>0.57764943458057405</v>
      </c>
      <c r="G38" s="40"/>
      <c r="H38" s="40"/>
      <c r="I38" s="43"/>
    </row>
    <row r="39" spans="1:9" x14ac:dyDescent="0.2">
      <c r="A39" s="39" t="s">
        <v>131</v>
      </c>
      <c r="B39" s="39" t="s">
        <v>130</v>
      </c>
      <c r="C39" s="39" t="s">
        <v>132</v>
      </c>
      <c r="D39" s="42">
        <v>35250</v>
      </c>
      <c r="E39" s="40">
        <v>186.067125</v>
      </c>
      <c r="F39" s="41">
        <v>0.52460742654374704</v>
      </c>
      <c r="G39" s="40">
        <v>-82.773600000000002</v>
      </c>
      <c r="H39" s="40">
        <v>-0.23337623603181701</v>
      </c>
      <c r="I39" s="43"/>
    </row>
    <row r="40" spans="1:9" x14ac:dyDescent="0.2">
      <c r="A40" s="39" t="s">
        <v>249</v>
      </c>
      <c r="B40" s="39" t="s">
        <v>248</v>
      </c>
      <c r="C40" s="39" t="s">
        <v>109</v>
      </c>
      <c r="D40" s="42">
        <v>47250</v>
      </c>
      <c r="E40" s="40">
        <v>184.15687500000001</v>
      </c>
      <c r="F40" s="41">
        <v>0.51922156734613101</v>
      </c>
      <c r="G40" s="40">
        <v>-185.52712500000001</v>
      </c>
      <c r="H40" s="40">
        <v>-0.52308492217693003</v>
      </c>
      <c r="I40" s="43"/>
    </row>
    <row r="41" spans="1:9" x14ac:dyDescent="0.2">
      <c r="A41" s="39" t="s">
        <v>103</v>
      </c>
      <c r="B41" s="39" t="s">
        <v>102</v>
      </c>
      <c r="C41" s="39" t="s">
        <v>104</v>
      </c>
      <c r="D41" s="42">
        <v>14000</v>
      </c>
      <c r="E41" s="40">
        <v>163.898</v>
      </c>
      <c r="F41" s="41">
        <v>0.46210263094927201</v>
      </c>
      <c r="G41" s="40"/>
      <c r="H41" s="40"/>
      <c r="I41" s="43"/>
    </row>
    <row r="42" spans="1:9" x14ac:dyDescent="0.2">
      <c r="A42" s="39" t="s">
        <v>100</v>
      </c>
      <c r="B42" s="39" t="s">
        <v>99</v>
      </c>
      <c r="C42" s="39" t="s">
        <v>101</v>
      </c>
      <c r="D42" s="42">
        <v>23000</v>
      </c>
      <c r="E42" s="40">
        <v>163.50700000000001</v>
      </c>
      <c r="F42" s="41">
        <v>0.46100022500959498</v>
      </c>
      <c r="G42" s="40"/>
      <c r="H42" s="40"/>
      <c r="I42" s="43"/>
    </row>
    <row r="43" spans="1:9" x14ac:dyDescent="0.2">
      <c r="A43" s="39" t="s">
        <v>113</v>
      </c>
      <c r="B43" s="39" t="s">
        <v>112</v>
      </c>
      <c r="C43" s="39" t="s">
        <v>114</v>
      </c>
      <c r="D43" s="42">
        <v>115000</v>
      </c>
      <c r="E43" s="40">
        <v>160.48249999999999</v>
      </c>
      <c r="F43" s="41">
        <v>0.45247279082915298</v>
      </c>
      <c r="G43" s="40"/>
      <c r="H43" s="40"/>
      <c r="I43" s="43"/>
    </row>
    <row r="44" spans="1:9" x14ac:dyDescent="0.2">
      <c r="A44" s="39" t="s">
        <v>140</v>
      </c>
      <c r="B44" s="39" t="s">
        <v>139</v>
      </c>
      <c r="C44" s="39" t="s">
        <v>141</v>
      </c>
      <c r="D44" s="42">
        <v>17000</v>
      </c>
      <c r="E44" s="40">
        <v>150.875</v>
      </c>
      <c r="F44" s="41">
        <v>0.42538490063619699</v>
      </c>
      <c r="G44" s="40">
        <v>-53.375999999999998</v>
      </c>
      <c r="H44" s="40">
        <v>-0.15049109830228799</v>
      </c>
      <c r="I44" s="43"/>
    </row>
    <row r="45" spans="1:9" x14ac:dyDescent="0.2">
      <c r="A45" s="39" t="s">
        <v>125</v>
      </c>
      <c r="B45" s="39" t="s">
        <v>124</v>
      </c>
      <c r="C45" s="39" t="s">
        <v>126</v>
      </c>
      <c r="D45" s="42">
        <v>12000</v>
      </c>
      <c r="E45" s="40">
        <v>130.77000000000001</v>
      </c>
      <c r="F45" s="41">
        <v>0.36869980749756698</v>
      </c>
      <c r="G45" s="40"/>
      <c r="H45" s="40"/>
      <c r="I45" s="43"/>
    </row>
    <row r="46" spans="1:9" x14ac:dyDescent="0.2">
      <c r="A46" s="39" t="s">
        <v>128</v>
      </c>
      <c r="B46" s="39" t="s">
        <v>127</v>
      </c>
      <c r="C46" s="39" t="s">
        <v>129</v>
      </c>
      <c r="D46" s="42">
        <v>8500</v>
      </c>
      <c r="E46" s="40">
        <v>123.29675</v>
      </c>
      <c r="F46" s="41">
        <v>0.34762933386920303</v>
      </c>
      <c r="G46" s="40"/>
      <c r="H46" s="40"/>
      <c r="I46" s="43"/>
    </row>
    <row r="47" spans="1:9" x14ac:dyDescent="0.2">
      <c r="A47" s="39" t="s">
        <v>187</v>
      </c>
      <c r="B47" s="39" t="s">
        <v>186</v>
      </c>
      <c r="C47" s="39" t="s">
        <v>146</v>
      </c>
      <c r="D47" s="42">
        <v>2602</v>
      </c>
      <c r="E47" s="40">
        <v>115.45204099999999</v>
      </c>
      <c r="F47" s="41">
        <v>0.32551154922307302</v>
      </c>
      <c r="G47" s="40"/>
      <c r="H47" s="40"/>
      <c r="I47" s="43"/>
    </row>
    <row r="48" spans="1:9" x14ac:dyDescent="0.2">
      <c r="A48" s="39" t="s">
        <v>251</v>
      </c>
      <c r="B48" s="39" t="s">
        <v>250</v>
      </c>
      <c r="C48" s="39" t="s">
        <v>166</v>
      </c>
      <c r="D48" s="42">
        <v>4500</v>
      </c>
      <c r="E48" s="40">
        <v>114.4935</v>
      </c>
      <c r="F48" s="41">
        <v>0.32280898837441901</v>
      </c>
      <c r="G48" s="40">
        <v>-115.2945</v>
      </c>
      <c r="H48" s="40">
        <v>-0.32506736985186402</v>
      </c>
      <c r="I48" s="43"/>
    </row>
    <row r="49" spans="1:9" x14ac:dyDescent="0.2">
      <c r="A49" s="39" t="s">
        <v>122</v>
      </c>
      <c r="B49" s="39" t="s">
        <v>121</v>
      </c>
      <c r="C49" s="39" t="s">
        <v>123</v>
      </c>
      <c r="D49" s="42">
        <v>83000</v>
      </c>
      <c r="E49" s="40">
        <v>112.8385</v>
      </c>
      <c r="F49" s="41">
        <v>0.31814279443537702</v>
      </c>
      <c r="G49" s="40"/>
      <c r="H49" s="40"/>
      <c r="I49" s="43"/>
    </row>
    <row r="50" spans="1:9" x14ac:dyDescent="0.2">
      <c r="A50" s="39" t="s">
        <v>155</v>
      </c>
      <c r="B50" s="39" t="s">
        <v>154</v>
      </c>
      <c r="C50" s="39" t="s">
        <v>156</v>
      </c>
      <c r="D50" s="42">
        <v>11000</v>
      </c>
      <c r="E50" s="40">
        <v>110.264</v>
      </c>
      <c r="F50" s="41">
        <v>0.31088411389394899</v>
      </c>
      <c r="G50" s="40"/>
      <c r="H50" s="40"/>
      <c r="I50" s="43"/>
    </row>
    <row r="51" spans="1:9" x14ac:dyDescent="0.2">
      <c r="A51" s="39" t="s">
        <v>161</v>
      </c>
      <c r="B51" s="39" t="s">
        <v>160</v>
      </c>
      <c r="C51" s="39" t="s">
        <v>98</v>
      </c>
      <c r="D51" s="42">
        <v>2000</v>
      </c>
      <c r="E51" s="40">
        <v>99.921000000000006</v>
      </c>
      <c r="F51" s="41">
        <v>0.28172251636433798</v>
      </c>
      <c r="G51" s="40"/>
      <c r="H51" s="40"/>
      <c r="I51" s="43"/>
    </row>
    <row r="52" spans="1:9" x14ac:dyDescent="0.2">
      <c r="A52" s="39" t="s">
        <v>148</v>
      </c>
      <c r="B52" s="39" t="s">
        <v>147</v>
      </c>
      <c r="C52" s="39" t="s">
        <v>149</v>
      </c>
      <c r="D52" s="42">
        <v>8000</v>
      </c>
      <c r="E52" s="40">
        <v>99.28</v>
      </c>
      <c r="F52" s="41">
        <v>0.279915247291875</v>
      </c>
      <c r="G52" s="40"/>
      <c r="H52" s="40"/>
      <c r="I52" s="43"/>
    </row>
    <row r="53" spans="1:9" x14ac:dyDescent="0.2">
      <c r="A53" s="39" t="s">
        <v>183</v>
      </c>
      <c r="B53" s="39" t="s">
        <v>182</v>
      </c>
      <c r="C53" s="39" t="s">
        <v>166</v>
      </c>
      <c r="D53" s="42">
        <v>950</v>
      </c>
      <c r="E53" s="40">
        <v>96.589825000000005</v>
      </c>
      <c r="F53" s="41">
        <v>0.27233042657890699</v>
      </c>
      <c r="G53" s="40"/>
      <c r="H53" s="40"/>
      <c r="I53" s="43"/>
    </row>
    <row r="54" spans="1:9" x14ac:dyDescent="0.2">
      <c r="A54" s="39" t="s">
        <v>180</v>
      </c>
      <c r="B54" s="39" t="s">
        <v>179</v>
      </c>
      <c r="C54" s="39" t="s">
        <v>181</v>
      </c>
      <c r="D54" s="42">
        <v>3200</v>
      </c>
      <c r="E54" s="40">
        <v>91.731200000000001</v>
      </c>
      <c r="F54" s="41">
        <v>0.258631764024783</v>
      </c>
      <c r="G54" s="40"/>
      <c r="H54" s="40"/>
      <c r="I54" s="43"/>
    </row>
    <row r="55" spans="1:9" x14ac:dyDescent="0.2">
      <c r="A55" s="39" t="s">
        <v>158</v>
      </c>
      <c r="B55" s="39" t="s">
        <v>157</v>
      </c>
      <c r="C55" s="39" t="s">
        <v>159</v>
      </c>
      <c r="D55" s="42">
        <v>17100</v>
      </c>
      <c r="E55" s="40">
        <v>86.055750000000003</v>
      </c>
      <c r="F55" s="41">
        <v>0.242630102156907</v>
      </c>
      <c r="G55" s="40"/>
      <c r="H55" s="40"/>
      <c r="I55" s="43"/>
    </row>
    <row r="56" spans="1:9" x14ac:dyDescent="0.2">
      <c r="A56" s="39" t="s">
        <v>170</v>
      </c>
      <c r="B56" s="39" t="s">
        <v>169</v>
      </c>
      <c r="C56" s="39" t="s">
        <v>171</v>
      </c>
      <c r="D56" s="42">
        <v>12000</v>
      </c>
      <c r="E56" s="40">
        <v>85.841999999999999</v>
      </c>
      <c r="F56" s="41">
        <v>0.24202744417837599</v>
      </c>
      <c r="G56" s="40"/>
      <c r="H56" s="40"/>
      <c r="I56" s="43"/>
    </row>
    <row r="57" spans="1:9" x14ac:dyDescent="0.2">
      <c r="A57" s="39" t="s">
        <v>134</v>
      </c>
      <c r="B57" s="39" t="s">
        <v>133</v>
      </c>
      <c r="C57" s="39" t="s">
        <v>135</v>
      </c>
      <c r="D57" s="42">
        <v>32000</v>
      </c>
      <c r="E57" s="40">
        <v>80.72</v>
      </c>
      <c r="F57" s="41">
        <v>0.227586208313861</v>
      </c>
      <c r="G57" s="40"/>
      <c r="H57" s="40"/>
      <c r="I57" s="43"/>
    </row>
    <row r="58" spans="1:9" x14ac:dyDescent="0.2">
      <c r="A58" s="39" t="s">
        <v>153</v>
      </c>
      <c r="B58" s="39" t="s">
        <v>152</v>
      </c>
      <c r="C58" s="39" t="s">
        <v>129</v>
      </c>
      <c r="D58" s="42">
        <v>14000</v>
      </c>
      <c r="E58" s="40">
        <v>72.736999999999995</v>
      </c>
      <c r="F58" s="41">
        <v>0.20507851875774699</v>
      </c>
      <c r="G58" s="40"/>
      <c r="H58" s="40"/>
      <c r="I58" s="43"/>
    </row>
    <row r="59" spans="1:9" x14ac:dyDescent="0.2">
      <c r="A59" s="39" t="s">
        <v>173</v>
      </c>
      <c r="B59" s="39" t="s">
        <v>172</v>
      </c>
      <c r="C59" s="39" t="s">
        <v>174</v>
      </c>
      <c r="D59" s="42">
        <v>4360</v>
      </c>
      <c r="E59" s="40">
        <v>71.172640000000001</v>
      </c>
      <c r="F59" s="41">
        <v>0.20066787999612801</v>
      </c>
      <c r="G59" s="40"/>
      <c r="H59" s="40"/>
      <c r="I59" s="43"/>
    </row>
    <row r="60" spans="1:9" x14ac:dyDescent="0.2">
      <c r="A60" s="39" t="s">
        <v>145</v>
      </c>
      <c r="B60" s="39" t="s">
        <v>144</v>
      </c>
      <c r="C60" s="39" t="s">
        <v>146</v>
      </c>
      <c r="D60" s="42">
        <v>22000</v>
      </c>
      <c r="E60" s="40">
        <v>66.649000000000001</v>
      </c>
      <c r="F60" s="41">
        <v>0.18791369174814801</v>
      </c>
      <c r="G60" s="40"/>
      <c r="H60" s="40"/>
      <c r="I60" s="43"/>
    </row>
    <row r="61" spans="1:9" x14ac:dyDescent="0.2">
      <c r="A61" s="39" t="s">
        <v>176</v>
      </c>
      <c r="B61" s="39" t="s">
        <v>175</v>
      </c>
      <c r="C61" s="39" t="s">
        <v>146</v>
      </c>
      <c r="D61" s="42">
        <v>6000</v>
      </c>
      <c r="E61" s="40">
        <v>65.564999999999998</v>
      </c>
      <c r="F61" s="41">
        <v>0.18485740520438901</v>
      </c>
      <c r="G61" s="40"/>
      <c r="H61" s="40"/>
      <c r="I61" s="43"/>
    </row>
    <row r="62" spans="1:9" x14ac:dyDescent="0.2">
      <c r="A62" s="39" t="s">
        <v>165</v>
      </c>
      <c r="B62" s="39" t="s">
        <v>164</v>
      </c>
      <c r="C62" s="39" t="s">
        <v>166</v>
      </c>
      <c r="D62" s="42">
        <v>6500</v>
      </c>
      <c r="E62" s="40">
        <v>60.830249999999999</v>
      </c>
      <c r="F62" s="41">
        <v>0.17150800233256</v>
      </c>
      <c r="G62" s="40"/>
      <c r="H62" s="40"/>
      <c r="I62" s="43"/>
    </row>
    <row r="63" spans="1:9" x14ac:dyDescent="0.2">
      <c r="A63" s="39" t="s">
        <v>185</v>
      </c>
      <c r="B63" s="39" t="s">
        <v>184</v>
      </c>
      <c r="C63" s="39" t="s">
        <v>129</v>
      </c>
      <c r="D63" s="42">
        <v>7000</v>
      </c>
      <c r="E63" s="40">
        <v>58.204999999999998</v>
      </c>
      <c r="F63" s="41">
        <v>0.16410623457517701</v>
      </c>
      <c r="G63" s="40"/>
      <c r="H63" s="40"/>
      <c r="I63" s="43"/>
    </row>
    <row r="64" spans="1:9" x14ac:dyDescent="0.2">
      <c r="A64" s="39" t="s">
        <v>168</v>
      </c>
      <c r="B64" s="39" t="s">
        <v>167</v>
      </c>
      <c r="C64" s="39" t="s">
        <v>166</v>
      </c>
      <c r="D64" s="42">
        <v>15500</v>
      </c>
      <c r="E64" s="40">
        <v>56.017000000000003</v>
      </c>
      <c r="F64" s="41">
        <v>0.15793727243703601</v>
      </c>
      <c r="G64" s="40"/>
      <c r="H64" s="40"/>
      <c r="I64" s="43"/>
    </row>
    <row r="65" spans="1:9" x14ac:dyDescent="0.2">
      <c r="A65" s="39" t="s">
        <v>178</v>
      </c>
      <c r="B65" s="39" t="s">
        <v>177</v>
      </c>
      <c r="C65" s="39" t="s">
        <v>98</v>
      </c>
      <c r="D65" s="42">
        <v>6000</v>
      </c>
      <c r="E65" s="40">
        <v>54.975000000000001</v>
      </c>
      <c r="F65" s="41">
        <v>0.154999402899585</v>
      </c>
      <c r="G65" s="40"/>
      <c r="H65" s="40"/>
      <c r="I65" s="43"/>
    </row>
    <row r="66" spans="1:9" x14ac:dyDescent="0.2">
      <c r="A66" s="39" t="s">
        <v>137</v>
      </c>
      <c r="B66" s="39" t="s">
        <v>136</v>
      </c>
      <c r="C66" s="39" t="s">
        <v>138</v>
      </c>
      <c r="D66" s="42">
        <v>7581</v>
      </c>
      <c r="E66" s="40">
        <v>39.053521500000002</v>
      </c>
      <c r="F66" s="41">
        <v>0.110109550043222</v>
      </c>
      <c r="G66" s="40"/>
      <c r="H66" s="40"/>
      <c r="I66" s="43"/>
    </row>
    <row r="67" spans="1:9" x14ac:dyDescent="0.2">
      <c r="A67" s="39" t="s">
        <v>189</v>
      </c>
      <c r="B67" s="39" t="s">
        <v>188</v>
      </c>
      <c r="C67" s="39" t="s">
        <v>114</v>
      </c>
      <c r="D67" s="42">
        <v>2000</v>
      </c>
      <c r="E67" s="40">
        <v>15.353999999999999</v>
      </c>
      <c r="F67" s="41">
        <v>4.3289874163169297E-2</v>
      </c>
      <c r="G67" s="40"/>
      <c r="H67" s="40"/>
      <c r="I67" s="43"/>
    </row>
    <row r="68" spans="1:9" x14ac:dyDescent="0.2">
      <c r="A68" s="38" t="s">
        <v>30</v>
      </c>
      <c r="B68" s="38"/>
      <c r="C68" s="38"/>
      <c r="D68" s="38"/>
      <c r="E68" s="44">
        <f>SUM(E7:E67)</f>
        <v>23941.596827500009</v>
      </c>
      <c r="F68" s="45">
        <f>SUM(F7:F67)</f>
        <v>67.502195774899633</v>
      </c>
      <c r="G68" s="44">
        <f>SUM(G7:G67)</f>
        <v>-17574.315875000004</v>
      </c>
      <c r="H68" s="44">
        <f>SUM(H7:H67)</f>
        <v>-49.549949376875006</v>
      </c>
      <c r="I68" s="38"/>
    </row>
    <row r="69" spans="1:9" x14ac:dyDescent="0.2">
      <c r="A69" s="39"/>
      <c r="B69" s="39"/>
      <c r="C69" s="39"/>
      <c r="D69" s="39"/>
      <c r="E69" s="40"/>
      <c r="F69" s="41"/>
      <c r="G69" s="40"/>
      <c r="H69" s="39"/>
      <c r="I69" s="39"/>
    </row>
    <row r="70" spans="1:9" x14ac:dyDescent="0.2">
      <c r="A70" s="38" t="s">
        <v>23</v>
      </c>
      <c r="B70" s="39"/>
      <c r="C70" s="39"/>
      <c r="D70" s="39"/>
      <c r="E70" s="40"/>
      <c r="F70" s="41"/>
      <c r="G70" s="40"/>
      <c r="H70" s="39"/>
      <c r="I70" s="39"/>
    </row>
    <row r="71" spans="1:9" x14ac:dyDescent="0.2">
      <c r="A71" s="38" t="s">
        <v>34</v>
      </c>
      <c r="B71" s="39"/>
      <c r="C71" s="39"/>
      <c r="D71" s="39"/>
      <c r="E71" s="40"/>
      <c r="F71" s="41"/>
      <c r="G71" s="40"/>
      <c r="H71" s="39"/>
      <c r="I71" s="39"/>
    </row>
    <row r="72" spans="1:9" x14ac:dyDescent="0.2">
      <c r="A72" s="39" t="s">
        <v>253</v>
      </c>
      <c r="B72" s="39" t="s">
        <v>252</v>
      </c>
      <c r="C72" s="39" t="s">
        <v>59</v>
      </c>
      <c r="D72" s="42">
        <v>2000000</v>
      </c>
      <c r="E72" s="40">
        <v>1976.31</v>
      </c>
      <c r="F72" s="41">
        <v>5.5721122318231799</v>
      </c>
      <c r="G72" s="43"/>
      <c r="H72" s="43"/>
      <c r="I72" s="43">
        <v>6.9451000000000001</v>
      </c>
    </row>
    <row r="73" spans="1:9" x14ac:dyDescent="0.2">
      <c r="A73" s="39" t="s">
        <v>55</v>
      </c>
      <c r="B73" s="39" t="s">
        <v>54</v>
      </c>
      <c r="C73" s="39" t="s">
        <v>59</v>
      </c>
      <c r="D73" s="42">
        <v>1000000</v>
      </c>
      <c r="E73" s="40">
        <v>934.80899999999997</v>
      </c>
      <c r="F73" s="41">
        <v>2.6356496011852402</v>
      </c>
      <c r="G73" s="43"/>
      <c r="H73" s="43"/>
      <c r="I73" s="43">
        <v>7.13</v>
      </c>
    </row>
    <row r="74" spans="1:9" x14ac:dyDescent="0.2">
      <c r="A74" s="38" t="s">
        <v>30</v>
      </c>
      <c r="B74" s="38"/>
      <c r="C74" s="38"/>
      <c r="D74" s="38"/>
      <c r="E74" s="44">
        <f>SUM(E71:E73)</f>
        <v>2911.1189999999997</v>
      </c>
      <c r="F74" s="45">
        <f>SUM(F71:F73)</f>
        <v>8.2077618330084192</v>
      </c>
      <c r="G74" s="44"/>
      <c r="H74" s="38"/>
      <c r="I74" s="38"/>
    </row>
    <row r="75" spans="1:9" x14ac:dyDescent="0.2">
      <c r="A75" s="39"/>
      <c r="B75" s="39"/>
      <c r="C75" s="39"/>
      <c r="D75" s="39"/>
      <c r="E75" s="40"/>
      <c r="F75" s="41"/>
      <c r="G75" s="40"/>
      <c r="H75" s="39"/>
      <c r="I75" s="39"/>
    </row>
    <row r="76" spans="1:9" x14ac:dyDescent="0.2">
      <c r="A76" s="38" t="s">
        <v>56</v>
      </c>
      <c r="B76" s="39"/>
      <c r="C76" s="39"/>
      <c r="D76" s="39"/>
      <c r="E76" s="40"/>
      <c r="F76" s="41"/>
      <c r="G76" s="40"/>
      <c r="H76" s="39"/>
      <c r="I76" s="39"/>
    </row>
    <row r="77" spans="1:9" x14ac:dyDescent="0.2">
      <c r="A77" s="39" t="s">
        <v>209</v>
      </c>
      <c r="B77" s="39" t="s">
        <v>208</v>
      </c>
      <c r="C77" s="39" t="s">
        <v>59</v>
      </c>
      <c r="D77" s="42">
        <v>1000000</v>
      </c>
      <c r="E77" s="40">
        <v>1022.2853333</v>
      </c>
      <c r="F77" s="41">
        <v>2.8822849705230298</v>
      </c>
      <c r="G77" s="43"/>
      <c r="H77" s="43"/>
      <c r="I77" s="43">
        <v>7.1654784028125098</v>
      </c>
    </row>
    <row r="78" spans="1:9" x14ac:dyDescent="0.2">
      <c r="A78" s="39" t="s">
        <v>61</v>
      </c>
      <c r="B78" s="39" t="s">
        <v>60</v>
      </c>
      <c r="C78" s="39" t="s">
        <v>59</v>
      </c>
      <c r="D78" s="42">
        <v>500000</v>
      </c>
      <c r="E78" s="40">
        <v>517.83811109999999</v>
      </c>
      <c r="F78" s="41">
        <v>1.46001997306319</v>
      </c>
      <c r="G78" s="43"/>
      <c r="H78" s="43"/>
      <c r="I78" s="43">
        <v>7.2723084226125003</v>
      </c>
    </row>
    <row r="79" spans="1:9" x14ac:dyDescent="0.2">
      <c r="A79" s="39" t="s">
        <v>58</v>
      </c>
      <c r="B79" s="39" t="s">
        <v>57</v>
      </c>
      <c r="C79" s="39" t="s">
        <v>59</v>
      </c>
      <c r="D79" s="42">
        <v>500000</v>
      </c>
      <c r="E79" s="40">
        <v>516.72738890000005</v>
      </c>
      <c r="F79" s="41">
        <v>1.45688834454501</v>
      </c>
      <c r="G79" s="43"/>
      <c r="H79" s="43"/>
      <c r="I79" s="43">
        <v>7.1516944940500098</v>
      </c>
    </row>
    <row r="80" spans="1:9" x14ac:dyDescent="0.2">
      <c r="A80" s="38" t="s">
        <v>30</v>
      </c>
      <c r="B80" s="38"/>
      <c r="C80" s="38"/>
      <c r="D80" s="38"/>
      <c r="E80" s="44">
        <f>SUM(E77:E79)</f>
        <v>2056.8508333</v>
      </c>
      <c r="F80" s="45">
        <f>SUM(F77:F79)</f>
        <v>5.7991932881312298</v>
      </c>
      <c r="G80" s="44"/>
      <c r="H80" s="38"/>
      <c r="I80" s="38"/>
    </row>
    <row r="81" spans="1:9" x14ac:dyDescent="0.2">
      <c r="A81" s="39"/>
      <c r="B81" s="39"/>
      <c r="C81" s="39"/>
      <c r="D81" s="39"/>
      <c r="E81" s="40"/>
      <c r="F81" s="41"/>
      <c r="G81" s="40"/>
      <c r="H81" s="39"/>
      <c r="I81" s="39"/>
    </row>
    <row r="82" spans="1:9" x14ac:dyDescent="0.2">
      <c r="A82" s="38" t="s">
        <v>36</v>
      </c>
      <c r="B82" s="38"/>
      <c r="C82" s="38"/>
      <c r="D82" s="38"/>
      <c r="E82" s="44">
        <f>E68+E74+E80</f>
        <v>28909.566660800007</v>
      </c>
      <c r="F82" s="45">
        <f>F68+F74+F80</f>
        <v>81.509150896039287</v>
      </c>
      <c r="G82" s="44"/>
      <c r="H82" s="38"/>
      <c r="I82" s="38"/>
    </row>
    <row r="83" spans="1:9" x14ac:dyDescent="0.2">
      <c r="A83" s="38"/>
      <c r="B83" s="38"/>
      <c r="C83" s="38"/>
      <c r="D83" s="38"/>
      <c r="E83" s="44"/>
      <c r="F83" s="45"/>
      <c r="G83" s="44"/>
      <c r="H83" s="38"/>
      <c r="I83" s="38"/>
    </row>
    <row r="84" spans="1:9" x14ac:dyDescent="0.2">
      <c r="A84" s="38" t="s">
        <v>254</v>
      </c>
      <c r="B84" s="38"/>
      <c r="C84" s="38"/>
      <c r="D84" s="38"/>
      <c r="E84" s="82">
        <v>4075.6954999999998</v>
      </c>
      <c r="F84" s="82">
        <f>E84/E88*100</f>
        <v>11.491229993643053</v>
      </c>
      <c r="G84" s="44"/>
      <c r="H84" s="38"/>
      <c r="I84" s="38"/>
    </row>
    <row r="85" spans="1:9" x14ac:dyDescent="0.2">
      <c r="A85" s="38"/>
      <c r="B85" s="38"/>
      <c r="C85" s="38"/>
      <c r="D85" s="38"/>
      <c r="E85" s="44"/>
      <c r="F85" s="45"/>
      <c r="G85" s="44"/>
      <c r="H85" s="38"/>
      <c r="I85" s="38"/>
    </row>
    <row r="86" spans="1:9" x14ac:dyDescent="0.2">
      <c r="A86" s="38" t="s">
        <v>38</v>
      </c>
      <c r="B86" s="38"/>
      <c r="C86" s="38"/>
      <c r="D86" s="38"/>
      <c r="E86" s="44">
        <f>E88-(E68+E74+E80+E84)</f>
        <v>2482.6164061999953</v>
      </c>
      <c r="F86" s="45">
        <f>F88-(F68+F74+F80+F84)</f>
        <v>6.999619110317667</v>
      </c>
      <c r="G86" s="44"/>
      <c r="H86" s="38"/>
      <c r="I86" s="38"/>
    </row>
    <row r="87" spans="1:9" x14ac:dyDescent="0.2">
      <c r="A87" s="39"/>
      <c r="B87" s="39"/>
      <c r="C87" s="39"/>
      <c r="D87" s="39"/>
      <c r="E87" s="40"/>
      <c r="F87" s="41"/>
      <c r="G87" s="40"/>
      <c r="H87" s="39"/>
      <c r="I87" s="39"/>
    </row>
    <row r="88" spans="1:9" x14ac:dyDescent="0.2">
      <c r="A88" s="46" t="s">
        <v>37</v>
      </c>
      <c r="B88" s="46"/>
      <c r="C88" s="46"/>
      <c r="D88" s="46"/>
      <c r="E88" s="47">
        <v>35467.878567</v>
      </c>
      <c r="F88" s="48">
        <v>100</v>
      </c>
      <c r="G88" s="47"/>
      <c r="H88" s="46"/>
      <c r="I88" s="46"/>
    </row>
    <row r="90" spans="1:9" x14ac:dyDescent="0.2">
      <c r="A90" s="14" t="s">
        <v>42</v>
      </c>
    </row>
    <row r="91" spans="1:9" x14ac:dyDescent="0.2">
      <c r="A91" s="14" t="s">
        <v>43</v>
      </c>
    </row>
    <row r="92" spans="1:9" x14ac:dyDescent="0.2">
      <c r="A92" s="14" t="s">
        <v>44</v>
      </c>
      <c r="B92" s="14"/>
      <c r="C92" s="30" t="s">
        <v>46</v>
      </c>
      <c r="D92" s="14" t="s">
        <v>45</v>
      </c>
    </row>
    <row r="93" spans="1:9" x14ac:dyDescent="0.2">
      <c r="A93" s="7" t="s">
        <v>64</v>
      </c>
      <c r="C93" s="31">
        <v>13.905099999999999</v>
      </c>
      <c r="D93" s="31">
        <v>14.667299999999999</v>
      </c>
    </row>
    <row r="94" spans="1:9" x14ac:dyDescent="0.2">
      <c r="A94" s="7" t="s">
        <v>72</v>
      </c>
      <c r="C94" s="31">
        <v>12.4794</v>
      </c>
      <c r="D94" s="31">
        <v>12.69</v>
      </c>
    </row>
    <row r="95" spans="1:9" x14ac:dyDescent="0.2">
      <c r="A95" s="7" t="s">
        <v>68</v>
      </c>
      <c r="C95" s="31">
        <v>11.980700000000001</v>
      </c>
      <c r="D95" s="31">
        <v>12.497</v>
      </c>
    </row>
    <row r="96" spans="1:9" x14ac:dyDescent="0.2">
      <c r="A96" s="7" t="s">
        <v>69</v>
      </c>
      <c r="C96" s="31">
        <v>11.533200000000001</v>
      </c>
      <c r="D96" s="31">
        <v>11.780099999999999</v>
      </c>
    </row>
    <row r="97" spans="1:4" x14ac:dyDescent="0.2">
      <c r="A97" s="7" t="s">
        <v>65</v>
      </c>
      <c r="C97" s="31">
        <v>14.9689</v>
      </c>
      <c r="D97" s="31">
        <v>15.8439</v>
      </c>
    </row>
    <row r="98" spans="1:4" x14ac:dyDescent="0.2">
      <c r="A98" s="7" t="s">
        <v>73</v>
      </c>
      <c r="C98" s="31">
        <v>13.51</v>
      </c>
      <c r="D98" s="31">
        <v>13.771100000000001</v>
      </c>
    </row>
    <row r="99" spans="1:4" x14ac:dyDescent="0.2">
      <c r="A99" s="7" t="s">
        <v>70</v>
      </c>
      <c r="C99" s="31">
        <v>12.632199999999999</v>
      </c>
      <c r="D99" s="31">
        <v>13.042999999999999</v>
      </c>
    </row>
    <row r="100" spans="1:4" x14ac:dyDescent="0.2">
      <c r="A100" s="7" t="s">
        <v>71</v>
      </c>
      <c r="C100" s="31">
        <v>12.508100000000001</v>
      </c>
      <c r="D100" s="31">
        <v>12.8522</v>
      </c>
    </row>
    <row r="102" spans="1:4" x14ac:dyDescent="0.2">
      <c r="A102" s="14" t="s">
        <v>47</v>
      </c>
    </row>
    <row r="103" spans="1:4" x14ac:dyDescent="0.2">
      <c r="A103" s="87" t="s">
        <v>48</v>
      </c>
      <c r="B103" s="88"/>
      <c r="C103" s="32" t="s">
        <v>49</v>
      </c>
    </row>
    <row r="104" spans="1:4" x14ac:dyDescent="0.2">
      <c r="A104" s="83" t="s">
        <v>72</v>
      </c>
      <c r="B104" s="84"/>
      <c r="C104" s="33">
        <v>0.45</v>
      </c>
    </row>
    <row r="105" spans="1:4" x14ac:dyDescent="0.2">
      <c r="A105" s="83" t="s">
        <v>68</v>
      </c>
      <c r="B105" s="84"/>
      <c r="C105" s="33">
        <v>0.16</v>
      </c>
    </row>
    <row r="106" spans="1:4" x14ac:dyDescent="0.2">
      <c r="A106" s="83" t="s">
        <v>69</v>
      </c>
      <c r="B106" s="84"/>
      <c r="C106" s="33">
        <v>0.37</v>
      </c>
    </row>
    <row r="107" spans="1:4" x14ac:dyDescent="0.2">
      <c r="A107" s="83" t="s">
        <v>73</v>
      </c>
      <c r="B107" s="84"/>
      <c r="C107" s="33">
        <v>0.5</v>
      </c>
    </row>
    <row r="108" spans="1:4" x14ac:dyDescent="0.2">
      <c r="A108" s="83" t="s">
        <v>70</v>
      </c>
      <c r="B108" s="84"/>
      <c r="C108" s="33">
        <v>0.315</v>
      </c>
    </row>
    <row r="109" spans="1:4" x14ac:dyDescent="0.2">
      <c r="A109" s="83" t="s">
        <v>71</v>
      </c>
      <c r="B109" s="84"/>
      <c r="C109" s="33">
        <v>0.37</v>
      </c>
    </row>
    <row r="110" spans="1:4" x14ac:dyDescent="0.2">
      <c r="A110" s="7" t="s">
        <v>50</v>
      </c>
    </row>
    <row r="111" spans="1:4" x14ac:dyDescent="0.2">
      <c r="A111" s="7" t="s">
        <v>51</v>
      </c>
    </row>
    <row r="113" spans="1:9" x14ac:dyDescent="0.2">
      <c r="A113" s="14" t="s">
        <v>255</v>
      </c>
      <c r="D113" s="34" t="s">
        <v>256</v>
      </c>
    </row>
    <row r="115" spans="1:9" x14ac:dyDescent="0.2">
      <c r="A115" s="14" t="s">
        <v>257</v>
      </c>
      <c r="D115" s="34">
        <f>ABS(+H68)</f>
        <v>49.549949376875006</v>
      </c>
    </row>
    <row r="117" spans="1:9" x14ac:dyDescent="0.2">
      <c r="A117" s="14" t="s">
        <v>258</v>
      </c>
      <c r="D117" s="49">
        <v>3.5771000000000002</v>
      </c>
    </row>
    <row r="119" spans="1:9" x14ac:dyDescent="0.2">
      <c r="A119" s="14" t="s">
        <v>259</v>
      </c>
      <c r="D119" s="34">
        <v>1.6366104016673599</v>
      </c>
      <c r="E119" s="10" t="s">
        <v>52</v>
      </c>
    </row>
    <row r="121" spans="1:9" x14ac:dyDescent="0.2">
      <c r="A121" s="14" t="s">
        <v>260</v>
      </c>
      <c r="D121" s="30" t="s">
        <v>53</v>
      </c>
    </row>
    <row r="123" spans="1:9" x14ac:dyDescent="0.2">
      <c r="A123" s="14" t="s">
        <v>812</v>
      </c>
      <c r="F123" s="10"/>
      <c r="H123" s="10"/>
      <c r="I123" s="10"/>
    </row>
    <row r="124" spans="1:9" x14ac:dyDescent="0.2">
      <c r="A124" s="52"/>
      <c r="F124" s="10"/>
      <c r="H124" s="10"/>
      <c r="I124" s="10"/>
    </row>
    <row r="125" spans="1:9" x14ac:dyDescent="0.2">
      <c r="A125" s="53" t="s">
        <v>814</v>
      </c>
      <c r="F125" s="10"/>
      <c r="H125" s="10"/>
      <c r="I125" s="10"/>
    </row>
    <row r="126" spans="1:9" x14ac:dyDescent="0.2">
      <c r="A126" s="54"/>
      <c r="F126" s="10"/>
      <c r="H126" s="10"/>
      <c r="I126" s="10"/>
    </row>
    <row r="127" spans="1:9" x14ac:dyDescent="0.2">
      <c r="A127" s="55"/>
      <c r="F127" s="10"/>
      <c r="H127" s="10"/>
      <c r="I127" s="10"/>
    </row>
    <row r="128" spans="1:9" x14ac:dyDescent="0.2">
      <c r="A128" s="55"/>
      <c r="F128" s="10"/>
      <c r="H128" s="10"/>
      <c r="I128" s="10"/>
    </row>
    <row r="129" spans="1:9" x14ac:dyDescent="0.2">
      <c r="A129" s="55"/>
      <c r="F129" s="10"/>
      <c r="H129" s="10"/>
      <c r="I129" s="10"/>
    </row>
    <row r="130" spans="1:9" x14ac:dyDescent="0.2">
      <c r="A130" s="55"/>
      <c r="F130" s="10"/>
      <c r="H130" s="10"/>
      <c r="I130" s="10"/>
    </row>
    <row r="131" spans="1:9" x14ac:dyDescent="0.2">
      <c r="A131" s="55"/>
      <c r="F131" s="10"/>
      <c r="H131" s="10"/>
      <c r="I131" s="10"/>
    </row>
    <row r="132" spans="1:9" x14ac:dyDescent="0.2">
      <c r="A132" s="55"/>
      <c r="F132" s="10"/>
      <c r="H132" s="10"/>
      <c r="I132" s="10"/>
    </row>
    <row r="133" spans="1:9" x14ac:dyDescent="0.2">
      <c r="A133" s="55"/>
      <c r="F133" s="10"/>
      <c r="H133" s="10"/>
      <c r="I133" s="10"/>
    </row>
    <row r="134" spans="1:9" x14ac:dyDescent="0.2">
      <c r="A134" s="55"/>
      <c r="F134" s="10"/>
      <c r="H134" s="10"/>
      <c r="I134" s="10"/>
    </row>
    <row r="135" spans="1:9" x14ac:dyDescent="0.2">
      <c r="A135" s="55"/>
      <c r="F135" s="10"/>
      <c r="H135" s="10"/>
      <c r="I135" s="10"/>
    </row>
    <row r="136" spans="1:9" x14ac:dyDescent="0.2">
      <c r="A136" s="55"/>
      <c r="F136" s="10"/>
      <c r="H136" s="10"/>
      <c r="I136" s="10"/>
    </row>
    <row r="137" spans="1:9" x14ac:dyDescent="0.2">
      <c r="A137" s="55"/>
      <c r="F137" s="10"/>
      <c r="H137" s="10"/>
      <c r="I137" s="10"/>
    </row>
    <row r="138" spans="1:9" x14ac:dyDescent="0.2">
      <c r="A138" s="53" t="s">
        <v>813</v>
      </c>
      <c r="F138" s="10"/>
      <c r="H138" s="10"/>
      <c r="I138" s="10"/>
    </row>
    <row r="139" spans="1:9" x14ac:dyDescent="0.2">
      <c r="A139" s="55"/>
      <c r="F139" s="10"/>
      <c r="H139" s="10"/>
      <c r="I139" s="10"/>
    </row>
    <row r="140" spans="1:9" x14ac:dyDescent="0.2">
      <c r="A140" s="53" t="s">
        <v>815</v>
      </c>
      <c r="F140" s="10"/>
      <c r="H140" s="10"/>
      <c r="I140" s="10"/>
    </row>
    <row r="141" spans="1:9" x14ac:dyDescent="0.2">
      <c r="A141" s="55"/>
      <c r="F141" s="10"/>
      <c r="H141" s="10"/>
      <c r="I141" s="10"/>
    </row>
    <row r="142" spans="1:9" x14ac:dyDescent="0.2">
      <c r="A142" s="55"/>
      <c r="F142" s="10"/>
      <c r="H142" s="10"/>
      <c r="I142" s="10"/>
    </row>
    <row r="143" spans="1:9" x14ac:dyDescent="0.2">
      <c r="A143" s="55"/>
      <c r="F143" s="10"/>
      <c r="H143" s="10"/>
      <c r="I143" s="10"/>
    </row>
    <row r="144" spans="1:9" x14ac:dyDescent="0.2">
      <c r="A144" s="55"/>
      <c r="F144" s="10"/>
      <c r="H144" s="10"/>
      <c r="I144" s="10"/>
    </row>
    <row r="145" spans="1:9" x14ac:dyDescent="0.2">
      <c r="A145" s="55"/>
      <c r="F145" s="10"/>
      <c r="H145" s="10"/>
      <c r="I145" s="10"/>
    </row>
    <row r="146" spans="1:9" x14ac:dyDescent="0.2">
      <c r="A146" s="55"/>
      <c r="F146" s="10"/>
      <c r="H146" s="10"/>
      <c r="I146" s="10"/>
    </row>
    <row r="147" spans="1:9" x14ac:dyDescent="0.2">
      <c r="A147" s="55"/>
      <c r="F147" s="10"/>
      <c r="H147" s="10"/>
      <c r="I147" s="10"/>
    </row>
    <row r="148" spans="1:9" x14ac:dyDescent="0.2">
      <c r="A148" s="55"/>
      <c r="F148" s="10"/>
      <c r="H148" s="10"/>
      <c r="I148" s="10"/>
    </row>
    <row r="149" spans="1:9" x14ac:dyDescent="0.2">
      <c r="A149" s="55"/>
      <c r="F149" s="10"/>
      <c r="H149" s="10"/>
      <c r="I149" s="10"/>
    </row>
    <row r="150" spans="1:9" x14ac:dyDescent="0.2">
      <c r="A150" s="55"/>
      <c r="F150" s="10"/>
      <c r="H150" s="10"/>
      <c r="I150" s="10"/>
    </row>
    <row r="151" spans="1:9" x14ac:dyDescent="0.2">
      <c r="A151" s="55"/>
      <c r="F151" s="10"/>
      <c r="H151" s="10"/>
      <c r="I151" s="10"/>
    </row>
    <row r="152" spans="1:9" x14ac:dyDescent="0.2">
      <c r="A152" s="55"/>
      <c r="F152" s="10"/>
      <c r="H152" s="10"/>
      <c r="I152" s="10"/>
    </row>
    <row r="153" spans="1:9" x14ac:dyDescent="0.2">
      <c r="A153" s="55"/>
      <c r="F153" s="10"/>
      <c r="H153" s="10"/>
      <c r="I153" s="10"/>
    </row>
    <row r="154" spans="1:9" x14ac:dyDescent="0.2">
      <c r="F154" s="10"/>
      <c r="H154" s="10"/>
      <c r="I154" s="10"/>
    </row>
    <row r="155" spans="1:9" x14ac:dyDescent="0.2">
      <c r="F155" s="10"/>
      <c r="H155" s="10"/>
      <c r="I155" s="10"/>
    </row>
  </sheetData>
  <mergeCells count="8">
    <mergeCell ref="A1:I1"/>
    <mergeCell ref="A108:B108"/>
    <mergeCell ref="A109:B109"/>
    <mergeCell ref="A103:B103"/>
    <mergeCell ref="A104:B104"/>
    <mergeCell ref="A105:B105"/>
    <mergeCell ref="A106:B106"/>
    <mergeCell ref="A107:B107"/>
  </mergeCells>
  <conditionalFormatting sqref="F2:F3 F258:F65536">
    <cfRule type="cellIs" dxfId="61" priority="2" stopIfTrue="1" operator="between">
      <formula>0.009</formula>
      <formula>-0.009</formula>
    </cfRule>
  </conditionalFormatting>
  <conditionalFormatting sqref="F5:F122">
    <cfRule type="cellIs" dxfId="6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5"/>
  <sheetViews>
    <sheetView workbookViewId="0">
      <selection sqref="A1:G1"/>
    </sheetView>
  </sheetViews>
  <sheetFormatPr defaultColWidth="9.140625" defaultRowHeight="11.25" x14ac:dyDescent="0.2"/>
  <cols>
    <col min="1" max="1" width="38.7109375" style="7" bestFit="1" customWidth="1"/>
    <col min="2" max="2" width="54.28515625" style="7" bestFit="1" customWidth="1"/>
    <col min="3" max="3" width="25.5703125" style="7" bestFit="1" customWidth="1"/>
    <col min="4" max="4" width="15.140625" style="7" bestFit="1" customWidth="1"/>
    <col min="5" max="5" width="23" style="10" customWidth="1"/>
    <col min="6" max="6" width="13.5703125" style="11" bestFit="1" customWidth="1"/>
    <col min="7" max="7" width="9.140625" style="10" customWidth="1"/>
    <col min="8" max="16384" width="9.140625" style="7"/>
  </cols>
  <sheetData>
    <row r="1" spans="1:7" s="1" customFormat="1" ht="15" x14ac:dyDescent="0.2">
      <c r="A1" s="85" t="s">
        <v>9</v>
      </c>
      <c r="B1" s="86"/>
      <c r="C1" s="86"/>
      <c r="D1" s="86"/>
      <c r="E1" s="86"/>
      <c r="F1" s="86"/>
      <c r="G1" s="86"/>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0" t="s">
        <v>6</v>
      </c>
      <c r="F4" s="12" t="s">
        <v>3</v>
      </c>
      <c r="G4" s="12" t="s">
        <v>5</v>
      </c>
    </row>
    <row r="5" spans="1:7" x14ac:dyDescent="0.2">
      <c r="A5" s="16" t="s">
        <v>74</v>
      </c>
      <c r="B5" s="17"/>
      <c r="C5" s="17"/>
      <c r="D5" s="17"/>
      <c r="E5" s="18"/>
      <c r="F5" s="19"/>
      <c r="G5" s="18"/>
    </row>
    <row r="6" spans="1:7" x14ac:dyDescent="0.2">
      <c r="A6" s="20" t="s">
        <v>63</v>
      </c>
      <c r="B6" s="21"/>
      <c r="C6" s="21"/>
      <c r="D6" s="21"/>
      <c r="E6" s="22"/>
      <c r="F6" s="23"/>
      <c r="G6" s="22"/>
    </row>
    <row r="7" spans="1:7" x14ac:dyDescent="0.2">
      <c r="A7" s="21" t="s">
        <v>76</v>
      </c>
      <c r="B7" s="21" t="s">
        <v>75</v>
      </c>
      <c r="C7" s="21" t="s">
        <v>77</v>
      </c>
      <c r="D7" s="24">
        <v>839000</v>
      </c>
      <c r="E7" s="22">
        <v>8626.1785</v>
      </c>
      <c r="F7" s="23">
        <v>5.1854277729042897</v>
      </c>
      <c r="G7" s="22"/>
    </row>
    <row r="8" spans="1:7" x14ac:dyDescent="0.2">
      <c r="A8" s="21" t="s">
        <v>79</v>
      </c>
      <c r="B8" s="21" t="s">
        <v>78</v>
      </c>
      <c r="C8" s="21" t="s">
        <v>77</v>
      </c>
      <c r="D8" s="24">
        <v>506400</v>
      </c>
      <c r="E8" s="22">
        <v>7406.3531999999996</v>
      </c>
      <c r="F8" s="23">
        <v>4.4521579954806798</v>
      </c>
      <c r="G8" s="22"/>
    </row>
    <row r="9" spans="1:7" x14ac:dyDescent="0.2">
      <c r="A9" s="21" t="s">
        <v>84</v>
      </c>
      <c r="B9" s="21" t="s">
        <v>83</v>
      </c>
      <c r="C9" s="21" t="s">
        <v>85</v>
      </c>
      <c r="D9" s="24">
        <v>191263</v>
      </c>
      <c r="E9" s="22">
        <v>6655.4742429999997</v>
      </c>
      <c r="F9" s="23">
        <v>4.0007844703771598</v>
      </c>
      <c r="G9" s="22"/>
    </row>
    <row r="10" spans="1:7" x14ac:dyDescent="0.2">
      <c r="A10" s="21" t="s">
        <v>81</v>
      </c>
      <c r="B10" s="21" t="s">
        <v>80</v>
      </c>
      <c r="C10" s="21" t="s">
        <v>82</v>
      </c>
      <c r="D10" s="24">
        <v>356567</v>
      </c>
      <c r="E10" s="22">
        <v>5922.2213030000003</v>
      </c>
      <c r="F10" s="23">
        <v>3.5600064178896398</v>
      </c>
      <c r="G10" s="22"/>
    </row>
    <row r="11" spans="1:7" x14ac:dyDescent="0.2">
      <c r="A11" s="21" t="s">
        <v>92</v>
      </c>
      <c r="B11" s="21" t="s">
        <v>91</v>
      </c>
      <c r="C11" s="21" t="s">
        <v>93</v>
      </c>
      <c r="D11" s="24">
        <v>492000</v>
      </c>
      <c r="E11" s="22">
        <v>4350.2640000000001</v>
      </c>
      <c r="F11" s="23">
        <v>2.6150606279554398</v>
      </c>
      <c r="G11" s="22"/>
    </row>
    <row r="12" spans="1:7" x14ac:dyDescent="0.2">
      <c r="A12" s="21" t="s">
        <v>87</v>
      </c>
      <c r="B12" s="21" t="s">
        <v>86</v>
      </c>
      <c r="C12" s="21" t="s">
        <v>77</v>
      </c>
      <c r="D12" s="24">
        <v>403000</v>
      </c>
      <c r="E12" s="22">
        <v>4303.0325000000003</v>
      </c>
      <c r="F12" s="23">
        <v>2.58666850369602</v>
      </c>
      <c r="G12" s="22"/>
    </row>
    <row r="13" spans="1:7" x14ac:dyDescent="0.2">
      <c r="A13" s="21" t="s">
        <v>95</v>
      </c>
      <c r="B13" s="21" t="s">
        <v>94</v>
      </c>
      <c r="C13" s="21" t="s">
        <v>82</v>
      </c>
      <c r="D13" s="24">
        <v>269300</v>
      </c>
      <c r="E13" s="22">
        <v>4244.1679999999997</v>
      </c>
      <c r="F13" s="23">
        <v>2.55128347043498</v>
      </c>
      <c r="G13" s="22"/>
    </row>
    <row r="14" spans="1:7" x14ac:dyDescent="0.2">
      <c r="A14" s="21" t="s">
        <v>100</v>
      </c>
      <c r="B14" s="21" t="s">
        <v>99</v>
      </c>
      <c r="C14" s="21" t="s">
        <v>101</v>
      </c>
      <c r="D14" s="24">
        <v>568589</v>
      </c>
      <c r="E14" s="22">
        <v>4042.099201</v>
      </c>
      <c r="F14" s="23">
        <v>2.4298144836325402</v>
      </c>
      <c r="G14" s="22"/>
    </row>
    <row r="15" spans="1:7" x14ac:dyDescent="0.2">
      <c r="A15" s="21" t="s">
        <v>97</v>
      </c>
      <c r="B15" s="21" t="s">
        <v>96</v>
      </c>
      <c r="C15" s="21" t="s">
        <v>98</v>
      </c>
      <c r="D15" s="24">
        <v>265500</v>
      </c>
      <c r="E15" s="22">
        <v>3765.9847500000001</v>
      </c>
      <c r="F15" s="23">
        <v>2.2638346650239201</v>
      </c>
      <c r="G15" s="22"/>
    </row>
    <row r="16" spans="1:7" x14ac:dyDescent="0.2">
      <c r="A16" s="21" t="s">
        <v>89</v>
      </c>
      <c r="B16" s="21" t="s">
        <v>88</v>
      </c>
      <c r="C16" s="21" t="s">
        <v>90</v>
      </c>
      <c r="D16" s="24">
        <v>129000</v>
      </c>
      <c r="E16" s="22">
        <v>3680.6925000000001</v>
      </c>
      <c r="F16" s="23">
        <v>2.21256320084502</v>
      </c>
      <c r="G16" s="22"/>
    </row>
    <row r="17" spans="1:7" x14ac:dyDescent="0.2">
      <c r="A17" s="21" t="s">
        <v>108</v>
      </c>
      <c r="B17" s="21" t="s">
        <v>107</v>
      </c>
      <c r="C17" s="21" t="s">
        <v>109</v>
      </c>
      <c r="D17" s="24">
        <v>1100119</v>
      </c>
      <c r="E17" s="22">
        <v>3492.877825</v>
      </c>
      <c r="F17" s="23">
        <v>2.09966275113789</v>
      </c>
      <c r="G17" s="22"/>
    </row>
    <row r="18" spans="1:7" x14ac:dyDescent="0.2">
      <c r="A18" s="21" t="s">
        <v>119</v>
      </c>
      <c r="B18" s="21" t="s">
        <v>118</v>
      </c>
      <c r="C18" s="21" t="s">
        <v>120</v>
      </c>
      <c r="D18" s="24">
        <v>1998498</v>
      </c>
      <c r="E18" s="22">
        <v>3449.4075480000001</v>
      </c>
      <c r="F18" s="23">
        <v>2.0735315991275698</v>
      </c>
      <c r="G18" s="22"/>
    </row>
    <row r="19" spans="1:7" x14ac:dyDescent="0.2">
      <c r="A19" s="21" t="s">
        <v>103</v>
      </c>
      <c r="B19" s="21" t="s">
        <v>102</v>
      </c>
      <c r="C19" s="21" t="s">
        <v>104</v>
      </c>
      <c r="D19" s="24">
        <v>276600</v>
      </c>
      <c r="E19" s="22">
        <v>3238.1561999999999</v>
      </c>
      <c r="F19" s="23">
        <v>1.94654273528912</v>
      </c>
      <c r="G19" s="22"/>
    </row>
    <row r="20" spans="1:7" x14ac:dyDescent="0.2">
      <c r="A20" s="21" t="s">
        <v>106</v>
      </c>
      <c r="B20" s="21" t="s">
        <v>105</v>
      </c>
      <c r="C20" s="21" t="s">
        <v>77</v>
      </c>
      <c r="D20" s="24">
        <v>486000</v>
      </c>
      <c r="E20" s="22">
        <v>3112.83</v>
      </c>
      <c r="F20" s="23">
        <v>1.8712057876300201</v>
      </c>
      <c r="G20" s="22"/>
    </row>
    <row r="21" spans="1:7" x14ac:dyDescent="0.2">
      <c r="A21" s="21" t="s">
        <v>113</v>
      </c>
      <c r="B21" s="21" t="s">
        <v>112</v>
      </c>
      <c r="C21" s="21" t="s">
        <v>114</v>
      </c>
      <c r="D21" s="24">
        <v>2000000</v>
      </c>
      <c r="E21" s="22">
        <v>2791</v>
      </c>
      <c r="F21" s="23">
        <v>1.6777451236576999</v>
      </c>
      <c r="G21" s="22"/>
    </row>
    <row r="22" spans="1:7" x14ac:dyDescent="0.2">
      <c r="A22" s="21" t="s">
        <v>111</v>
      </c>
      <c r="B22" s="21" t="s">
        <v>110</v>
      </c>
      <c r="C22" s="21" t="s">
        <v>77</v>
      </c>
      <c r="D22" s="24">
        <v>177700</v>
      </c>
      <c r="E22" s="22">
        <v>2726.0068500000002</v>
      </c>
      <c r="F22" s="23">
        <v>1.6386759941400899</v>
      </c>
      <c r="G22" s="22"/>
    </row>
    <row r="23" spans="1:7" x14ac:dyDescent="0.2">
      <c r="A23" s="21" t="s">
        <v>116</v>
      </c>
      <c r="B23" s="21" t="s">
        <v>115</v>
      </c>
      <c r="C23" s="21" t="s">
        <v>117</v>
      </c>
      <c r="D23" s="24">
        <v>1357942</v>
      </c>
      <c r="E23" s="22">
        <v>2524.414178</v>
      </c>
      <c r="F23" s="23">
        <v>1.5174932200759099</v>
      </c>
      <c r="G23" s="22"/>
    </row>
    <row r="24" spans="1:7" x14ac:dyDescent="0.2">
      <c r="A24" s="21" t="s">
        <v>125</v>
      </c>
      <c r="B24" s="21" t="s">
        <v>124</v>
      </c>
      <c r="C24" s="21" t="s">
        <v>126</v>
      </c>
      <c r="D24" s="24">
        <v>230000</v>
      </c>
      <c r="E24" s="22">
        <v>2506.4250000000002</v>
      </c>
      <c r="F24" s="23">
        <v>1.50667944162083</v>
      </c>
      <c r="G24" s="22"/>
    </row>
    <row r="25" spans="1:7" x14ac:dyDescent="0.2">
      <c r="A25" s="21" t="s">
        <v>122</v>
      </c>
      <c r="B25" s="21" t="s">
        <v>121</v>
      </c>
      <c r="C25" s="21" t="s">
        <v>123</v>
      </c>
      <c r="D25" s="24">
        <v>1643000</v>
      </c>
      <c r="E25" s="22">
        <v>2233.6585</v>
      </c>
      <c r="F25" s="23">
        <v>1.3427121663531201</v>
      </c>
      <c r="G25" s="22"/>
    </row>
    <row r="26" spans="1:7" x14ac:dyDescent="0.2">
      <c r="A26" s="21" t="s">
        <v>163</v>
      </c>
      <c r="B26" s="21" t="s">
        <v>162</v>
      </c>
      <c r="C26" s="21" t="s">
        <v>117</v>
      </c>
      <c r="D26" s="24">
        <v>70000</v>
      </c>
      <c r="E26" s="22">
        <v>2099.58</v>
      </c>
      <c r="F26" s="23">
        <v>1.2621139758972499</v>
      </c>
      <c r="G26" s="22"/>
    </row>
    <row r="27" spans="1:7" x14ac:dyDescent="0.2">
      <c r="A27" s="21" t="s">
        <v>134</v>
      </c>
      <c r="B27" s="21" t="s">
        <v>133</v>
      </c>
      <c r="C27" s="21" t="s">
        <v>135</v>
      </c>
      <c r="D27" s="24">
        <v>820000</v>
      </c>
      <c r="E27" s="22">
        <v>2068.4499999999998</v>
      </c>
      <c r="F27" s="23">
        <v>1.2434008961052501</v>
      </c>
      <c r="G27" s="22"/>
    </row>
    <row r="28" spans="1:7" x14ac:dyDescent="0.2">
      <c r="A28" s="21" t="s">
        <v>128</v>
      </c>
      <c r="B28" s="21" t="s">
        <v>127</v>
      </c>
      <c r="C28" s="21" t="s">
        <v>129</v>
      </c>
      <c r="D28" s="24">
        <v>137300</v>
      </c>
      <c r="E28" s="22">
        <v>1991.6051500000001</v>
      </c>
      <c r="F28" s="23">
        <v>1.1972073911372501</v>
      </c>
      <c r="G28" s="22"/>
    </row>
    <row r="29" spans="1:7" x14ac:dyDescent="0.2">
      <c r="A29" s="21" t="s">
        <v>131</v>
      </c>
      <c r="B29" s="21" t="s">
        <v>130</v>
      </c>
      <c r="C29" s="21" t="s">
        <v>132</v>
      </c>
      <c r="D29" s="24">
        <v>366000</v>
      </c>
      <c r="E29" s="22">
        <v>1931.931</v>
      </c>
      <c r="F29" s="23">
        <v>1.16133565549736</v>
      </c>
      <c r="G29" s="22"/>
    </row>
    <row r="30" spans="1:7" x14ac:dyDescent="0.2">
      <c r="A30" s="21" t="s">
        <v>161</v>
      </c>
      <c r="B30" s="21" t="s">
        <v>160</v>
      </c>
      <c r="C30" s="21" t="s">
        <v>98</v>
      </c>
      <c r="D30" s="24">
        <v>38000</v>
      </c>
      <c r="E30" s="22">
        <v>1898.499</v>
      </c>
      <c r="F30" s="23">
        <v>1.1412387816263001</v>
      </c>
      <c r="G30" s="22"/>
    </row>
    <row r="31" spans="1:7" x14ac:dyDescent="0.2">
      <c r="A31" s="21" t="s">
        <v>140</v>
      </c>
      <c r="B31" s="21" t="s">
        <v>139</v>
      </c>
      <c r="C31" s="21" t="s">
        <v>141</v>
      </c>
      <c r="D31" s="24">
        <v>210000</v>
      </c>
      <c r="E31" s="22">
        <v>1863.75</v>
      </c>
      <c r="F31" s="23">
        <v>1.1203502236535401</v>
      </c>
      <c r="G31" s="22"/>
    </row>
    <row r="32" spans="1:7" x14ac:dyDescent="0.2">
      <c r="A32" s="21" t="s">
        <v>148</v>
      </c>
      <c r="B32" s="21" t="s">
        <v>147</v>
      </c>
      <c r="C32" s="21" t="s">
        <v>149</v>
      </c>
      <c r="D32" s="24">
        <v>139000</v>
      </c>
      <c r="E32" s="22">
        <v>1724.99</v>
      </c>
      <c r="F32" s="23">
        <v>1.0369378577063</v>
      </c>
      <c r="G32" s="22"/>
    </row>
    <row r="33" spans="1:7" x14ac:dyDescent="0.2">
      <c r="A33" s="21" t="s">
        <v>143</v>
      </c>
      <c r="B33" s="21" t="s">
        <v>142</v>
      </c>
      <c r="C33" s="21" t="s">
        <v>82</v>
      </c>
      <c r="D33" s="24">
        <v>126800</v>
      </c>
      <c r="E33" s="22">
        <v>1691.0681999999999</v>
      </c>
      <c r="F33" s="23">
        <v>1.0165465518891399</v>
      </c>
      <c r="G33" s="22"/>
    </row>
    <row r="34" spans="1:7" x14ac:dyDescent="0.2">
      <c r="A34" s="21" t="s">
        <v>151</v>
      </c>
      <c r="B34" s="21" t="s">
        <v>150</v>
      </c>
      <c r="C34" s="21" t="s">
        <v>93</v>
      </c>
      <c r="D34" s="24">
        <v>16400</v>
      </c>
      <c r="E34" s="22">
        <v>1670.6515999999999</v>
      </c>
      <c r="F34" s="23">
        <v>1.00427358481939</v>
      </c>
      <c r="G34" s="22"/>
    </row>
    <row r="35" spans="1:7" x14ac:dyDescent="0.2">
      <c r="A35" s="21" t="s">
        <v>145</v>
      </c>
      <c r="B35" s="21" t="s">
        <v>144</v>
      </c>
      <c r="C35" s="21" t="s">
        <v>146</v>
      </c>
      <c r="D35" s="24">
        <v>546100</v>
      </c>
      <c r="E35" s="22">
        <v>1654.40995</v>
      </c>
      <c r="F35" s="23">
        <v>0.99451029241966105</v>
      </c>
      <c r="G35" s="22"/>
    </row>
    <row r="36" spans="1:7" x14ac:dyDescent="0.2">
      <c r="A36" s="21" t="s">
        <v>153</v>
      </c>
      <c r="B36" s="21" t="s">
        <v>152</v>
      </c>
      <c r="C36" s="21" t="s">
        <v>129</v>
      </c>
      <c r="D36" s="24">
        <v>310000</v>
      </c>
      <c r="E36" s="22">
        <v>1610.605</v>
      </c>
      <c r="F36" s="23">
        <v>0.96817795947284302</v>
      </c>
      <c r="G36" s="22"/>
    </row>
    <row r="37" spans="1:7" x14ac:dyDescent="0.2">
      <c r="A37" s="21" t="s">
        <v>155</v>
      </c>
      <c r="B37" s="21" t="s">
        <v>154</v>
      </c>
      <c r="C37" s="21" t="s">
        <v>156</v>
      </c>
      <c r="D37" s="24">
        <v>138700</v>
      </c>
      <c r="E37" s="22">
        <v>1390.3288</v>
      </c>
      <c r="F37" s="23">
        <v>0.83576401450406901</v>
      </c>
      <c r="G37" s="22"/>
    </row>
    <row r="38" spans="1:7" x14ac:dyDescent="0.2">
      <c r="A38" s="21" t="s">
        <v>158</v>
      </c>
      <c r="B38" s="21" t="s">
        <v>157</v>
      </c>
      <c r="C38" s="21" t="s">
        <v>159</v>
      </c>
      <c r="D38" s="24">
        <v>259730</v>
      </c>
      <c r="E38" s="22">
        <v>1307.0912249999999</v>
      </c>
      <c r="F38" s="23">
        <v>0.78572767069850102</v>
      </c>
      <c r="G38" s="22"/>
    </row>
    <row r="39" spans="1:7" x14ac:dyDescent="0.2">
      <c r="A39" s="21" t="s">
        <v>187</v>
      </c>
      <c r="B39" s="21" t="s">
        <v>186</v>
      </c>
      <c r="C39" s="21" t="s">
        <v>146</v>
      </c>
      <c r="D39" s="24">
        <v>28686</v>
      </c>
      <c r="E39" s="22">
        <v>1272.8121630000001</v>
      </c>
      <c r="F39" s="23">
        <v>0.76512160508973703</v>
      </c>
      <c r="G39" s="22"/>
    </row>
    <row r="40" spans="1:7" x14ac:dyDescent="0.2">
      <c r="A40" s="21" t="s">
        <v>170</v>
      </c>
      <c r="B40" s="21" t="s">
        <v>169</v>
      </c>
      <c r="C40" s="21" t="s">
        <v>171</v>
      </c>
      <c r="D40" s="24">
        <v>176000</v>
      </c>
      <c r="E40" s="22">
        <v>1259.0160000000001</v>
      </c>
      <c r="F40" s="23">
        <v>0.75682836066177706</v>
      </c>
      <c r="G40" s="22"/>
    </row>
    <row r="41" spans="1:7" x14ac:dyDescent="0.2">
      <c r="A41" s="21" t="s">
        <v>168</v>
      </c>
      <c r="B41" s="21" t="s">
        <v>167</v>
      </c>
      <c r="C41" s="21" t="s">
        <v>166</v>
      </c>
      <c r="D41" s="24">
        <v>343500</v>
      </c>
      <c r="E41" s="22">
        <v>1241.4090000000001</v>
      </c>
      <c r="F41" s="23">
        <v>0.74624431967566396</v>
      </c>
      <c r="G41" s="22"/>
    </row>
    <row r="42" spans="1:7" x14ac:dyDescent="0.2">
      <c r="A42" s="21" t="s">
        <v>178</v>
      </c>
      <c r="B42" s="21" t="s">
        <v>177</v>
      </c>
      <c r="C42" s="21" t="s">
        <v>98</v>
      </c>
      <c r="D42" s="24">
        <v>135000</v>
      </c>
      <c r="E42" s="22">
        <v>1236.9375</v>
      </c>
      <c r="F42" s="23">
        <v>0.74355638082921605</v>
      </c>
      <c r="G42" s="22"/>
    </row>
    <row r="43" spans="1:7" x14ac:dyDescent="0.2">
      <c r="A43" s="21" t="s">
        <v>173</v>
      </c>
      <c r="B43" s="21" t="s">
        <v>172</v>
      </c>
      <c r="C43" s="21" t="s">
        <v>174</v>
      </c>
      <c r="D43" s="24">
        <v>71800</v>
      </c>
      <c r="E43" s="22">
        <v>1172.0632000000001</v>
      </c>
      <c r="F43" s="23">
        <v>0.70455869524135994</v>
      </c>
      <c r="G43" s="22"/>
    </row>
    <row r="44" spans="1:7" x14ac:dyDescent="0.2">
      <c r="A44" s="21" t="s">
        <v>165</v>
      </c>
      <c r="B44" s="21" t="s">
        <v>164</v>
      </c>
      <c r="C44" s="21" t="s">
        <v>166</v>
      </c>
      <c r="D44" s="24">
        <v>125025</v>
      </c>
      <c r="E44" s="22">
        <v>1170.0464629999999</v>
      </c>
      <c r="F44" s="23">
        <v>0.70334638041962905</v>
      </c>
      <c r="G44" s="22"/>
    </row>
    <row r="45" spans="1:7" x14ac:dyDescent="0.2">
      <c r="A45" s="21" t="s">
        <v>183</v>
      </c>
      <c r="B45" s="21" t="s">
        <v>182</v>
      </c>
      <c r="C45" s="21" t="s">
        <v>166</v>
      </c>
      <c r="D45" s="24">
        <v>11500</v>
      </c>
      <c r="E45" s="22">
        <v>1169.2452499999999</v>
      </c>
      <c r="F45" s="23">
        <v>0.70286474974827096</v>
      </c>
      <c r="G45" s="22"/>
    </row>
    <row r="46" spans="1:7" x14ac:dyDescent="0.2">
      <c r="A46" s="21" t="s">
        <v>176</v>
      </c>
      <c r="B46" s="21" t="s">
        <v>175</v>
      </c>
      <c r="C46" s="21" t="s">
        <v>146</v>
      </c>
      <c r="D46" s="24">
        <v>106300</v>
      </c>
      <c r="E46" s="22">
        <v>1161.5932499999999</v>
      </c>
      <c r="F46" s="23">
        <v>0.69826492685818597</v>
      </c>
      <c r="G46" s="22"/>
    </row>
    <row r="47" spans="1:7" x14ac:dyDescent="0.2">
      <c r="A47" s="21" t="s">
        <v>180</v>
      </c>
      <c r="B47" s="21" t="s">
        <v>179</v>
      </c>
      <c r="C47" s="21" t="s">
        <v>181</v>
      </c>
      <c r="D47" s="24">
        <v>38944</v>
      </c>
      <c r="E47" s="22">
        <v>1116.368704</v>
      </c>
      <c r="F47" s="23">
        <v>0.67107923659622504</v>
      </c>
      <c r="G47" s="22"/>
    </row>
    <row r="48" spans="1:7" x14ac:dyDescent="0.2">
      <c r="A48" s="21" t="s">
        <v>137</v>
      </c>
      <c r="B48" s="21" t="s">
        <v>136</v>
      </c>
      <c r="C48" s="21" t="s">
        <v>138</v>
      </c>
      <c r="D48" s="24">
        <v>215000</v>
      </c>
      <c r="E48" s="22">
        <v>1107.5725</v>
      </c>
      <c r="F48" s="23">
        <v>0.66579160192488895</v>
      </c>
      <c r="G48" s="22"/>
    </row>
    <row r="49" spans="1:9" x14ac:dyDescent="0.2">
      <c r="A49" s="21" t="s">
        <v>185</v>
      </c>
      <c r="B49" s="21" t="s">
        <v>184</v>
      </c>
      <c r="C49" s="21" t="s">
        <v>129</v>
      </c>
      <c r="D49" s="24">
        <v>112100</v>
      </c>
      <c r="E49" s="22">
        <v>932.11149999999998</v>
      </c>
      <c r="F49" s="23">
        <v>0.560317278334024</v>
      </c>
      <c r="G49" s="22"/>
    </row>
    <row r="50" spans="1:9" x14ac:dyDescent="0.2">
      <c r="A50" s="21" t="s">
        <v>262</v>
      </c>
      <c r="B50" s="21" t="s">
        <v>261</v>
      </c>
      <c r="C50" s="21" t="s">
        <v>171</v>
      </c>
      <c r="D50" s="24">
        <v>207178</v>
      </c>
      <c r="E50" s="22">
        <v>599.15877599999999</v>
      </c>
      <c r="F50" s="23">
        <v>0.36017044598019099</v>
      </c>
      <c r="G50" s="22"/>
    </row>
    <row r="51" spans="1:9" x14ac:dyDescent="0.2">
      <c r="A51" s="21" t="s">
        <v>189</v>
      </c>
      <c r="B51" s="21" t="s">
        <v>188</v>
      </c>
      <c r="C51" s="21" t="s">
        <v>114</v>
      </c>
      <c r="D51" s="24">
        <v>55000</v>
      </c>
      <c r="E51" s="22">
        <v>422.23500000000001</v>
      </c>
      <c r="F51" s="23">
        <v>0.25381680841548099</v>
      </c>
      <c r="G51" s="22"/>
    </row>
    <row r="52" spans="1:9" x14ac:dyDescent="0.2">
      <c r="A52" s="20" t="s">
        <v>30</v>
      </c>
      <c r="B52" s="20"/>
      <c r="C52" s="20"/>
      <c r="D52" s="20"/>
      <c r="E52" s="25">
        <f>SUM(E7:E51)</f>
        <v>115834.773529</v>
      </c>
      <c r="F52" s="26">
        <f>SUM(F7:F51)</f>
        <v>69.63139607247345</v>
      </c>
      <c r="G52" s="25"/>
      <c r="H52" s="14"/>
      <c r="I52" s="14"/>
    </row>
    <row r="53" spans="1:9" x14ac:dyDescent="0.2">
      <c r="A53" s="21"/>
      <c r="B53" s="21"/>
      <c r="C53" s="21"/>
      <c r="D53" s="21"/>
      <c r="E53" s="22"/>
      <c r="F53" s="23"/>
      <c r="G53" s="22"/>
    </row>
    <row r="54" spans="1:9" x14ac:dyDescent="0.2">
      <c r="A54" s="20" t="s">
        <v>263</v>
      </c>
      <c r="B54" s="21"/>
      <c r="C54" s="21"/>
      <c r="D54" s="21"/>
      <c r="E54" s="22"/>
      <c r="F54" s="23"/>
      <c r="G54" s="22"/>
    </row>
    <row r="55" spans="1:9" x14ac:dyDescent="0.2">
      <c r="A55" s="21"/>
      <c r="B55" s="21" t="s">
        <v>264</v>
      </c>
      <c r="C55" s="21" t="s">
        <v>171</v>
      </c>
      <c r="D55" s="24">
        <v>27500</v>
      </c>
      <c r="E55" s="22">
        <v>2.7499999999999998E-3</v>
      </c>
      <c r="F55" s="23">
        <v>1.65309892155452E-6</v>
      </c>
      <c r="G55" s="22"/>
    </row>
    <row r="56" spans="1:9" x14ac:dyDescent="0.2">
      <c r="A56" s="21" t="s">
        <v>266</v>
      </c>
      <c r="B56" s="21" t="s">
        <v>265</v>
      </c>
      <c r="C56" s="21" t="s">
        <v>149</v>
      </c>
      <c r="D56" s="24">
        <v>27000</v>
      </c>
      <c r="E56" s="22">
        <v>2.7000000000000001E-3</v>
      </c>
      <c r="F56" s="23">
        <v>1.62304257752626E-6</v>
      </c>
      <c r="G56" s="22"/>
    </row>
    <row r="57" spans="1:9" x14ac:dyDescent="0.2">
      <c r="A57" s="20" t="s">
        <v>30</v>
      </c>
      <c r="B57" s="20"/>
      <c r="C57" s="20"/>
      <c r="D57" s="20"/>
      <c r="E57" s="25">
        <f>SUM(E54:E56)</f>
        <v>5.45E-3</v>
      </c>
      <c r="F57" s="26">
        <f>SUM(F54:F56)</f>
        <v>3.27614149908078E-6</v>
      </c>
      <c r="G57" s="25"/>
      <c r="H57" s="14"/>
      <c r="I57" s="14"/>
    </row>
    <row r="58" spans="1:9" x14ac:dyDescent="0.2">
      <c r="A58" s="21"/>
      <c r="B58" s="21"/>
      <c r="C58" s="21"/>
      <c r="D58" s="21"/>
      <c r="E58" s="22"/>
      <c r="F58" s="23"/>
      <c r="G58" s="22"/>
    </row>
    <row r="59" spans="1:9" x14ac:dyDescent="0.2">
      <c r="A59" s="20" t="s">
        <v>62</v>
      </c>
      <c r="B59" s="21"/>
      <c r="C59" s="21"/>
      <c r="D59" s="21"/>
      <c r="E59" s="22"/>
      <c r="F59" s="23"/>
      <c r="G59" s="22"/>
    </row>
    <row r="60" spans="1:9" x14ac:dyDescent="0.2">
      <c r="A60" s="20" t="s">
        <v>63</v>
      </c>
      <c r="B60" s="21"/>
      <c r="C60" s="21"/>
      <c r="D60" s="21"/>
      <c r="E60" s="22"/>
      <c r="F60" s="23"/>
      <c r="G60" s="22"/>
    </row>
    <row r="61" spans="1:9" x14ac:dyDescent="0.2">
      <c r="A61" s="21" t="s">
        <v>268</v>
      </c>
      <c r="B61" s="21" t="s">
        <v>267</v>
      </c>
      <c r="C61" s="21" t="s">
        <v>67</v>
      </c>
      <c r="D61" s="24">
        <v>4000</v>
      </c>
      <c r="E61" s="22">
        <v>4151.3220984</v>
      </c>
      <c r="F61" s="23">
        <v>2.4954713032328999</v>
      </c>
      <c r="G61" s="22">
        <v>7.7</v>
      </c>
    </row>
    <row r="62" spans="1:9" x14ac:dyDescent="0.2">
      <c r="A62" s="21" t="s">
        <v>195</v>
      </c>
      <c r="B62" s="21" t="s">
        <v>194</v>
      </c>
      <c r="C62" s="21" t="s">
        <v>66</v>
      </c>
      <c r="D62" s="24">
        <v>3500</v>
      </c>
      <c r="E62" s="22">
        <v>3585.1353196999999</v>
      </c>
      <c r="F62" s="23">
        <v>2.1551212111356701</v>
      </c>
      <c r="G62" s="22">
        <v>7.79</v>
      </c>
    </row>
    <row r="63" spans="1:9" x14ac:dyDescent="0.2">
      <c r="A63" s="21" t="s">
        <v>191</v>
      </c>
      <c r="B63" s="21" t="s">
        <v>190</v>
      </c>
      <c r="C63" s="21" t="s">
        <v>66</v>
      </c>
      <c r="D63" s="24">
        <v>300</v>
      </c>
      <c r="E63" s="22">
        <v>3168.5649343999999</v>
      </c>
      <c r="F63" s="23">
        <v>1.9047095548844</v>
      </c>
      <c r="G63" s="22">
        <v>8</v>
      </c>
    </row>
    <row r="64" spans="1:9" x14ac:dyDescent="0.2">
      <c r="A64" s="21" t="s">
        <v>193</v>
      </c>
      <c r="B64" s="21" t="s">
        <v>192</v>
      </c>
      <c r="C64" s="21" t="s">
        <v>66</v>
      </c>
      <c r="D64" s="24">
        <v>2000</v>
      </c>
      <c r="E64" s="22">
        <v>2105.3334754000002</v>
      </c>
      <c r="F64" s="23">
        <v>1.26557254461686</v>
      </c>
      <c r="G64" s="22">
        <v>8.2637999999999998</v>
      </c>
    </row>
    <row r="65" spans="1:9" x14ac:dyDescent="0.2">
      <c r="A65" s="21" t="s">
        <v>270</v>
      </c>
      <c r="B65" s="21" t="s">
        <v>269</v>
      </c>
      <c r="C65" s="21" t="s">
        <v>66</v>
      </c>
      <c r="D65" s="24">
        <v>200</v>
      </c>
      <c r="E65" s="22">
        <v>2067.8935409999999</v>
      </c>
      <c r="F65" s="23">
        <v>1.24306639364242</v>
      </c>
      <c r="G65" s="22">
        <v>7.9050000000000002</v>
      </c>
    </row>
    <row r="66" spans="1:9" x14ac:dyDescent="0.2">
      <c r="A66" s="21" t="s">
        <v>272</v>
      </c>
      <c r="B66" s="21" t="s">
        <v>271</v>
      </c>
      <c r="C66" s="21" t="s">
        <v>66</v>
      </c>
      <c r="D66" s="24">
        <v>150</v>
      </c>
      <c r="E66" s="22">
        <v>1559.0645</v>
      </c>
      <c r="F66" s="23">
        <v>0.93719557948506804</v>
      </c>
      <c r="G66" s="22">
        <v>8.1649999999999991</v>
      </c>
    </row>
    <row r="67" spans="1:9" x14ac:dyDescent="0.2">
      <c r="A67" s="20" t="s">
        <v>30</v>
      </c>
      <c r="B67" s="20"/>
      <c r="C67" s="20"/>
      <c r="D67" s="20"/>
      <c r="E67" s="25">
        <f>SUM(E60:E66)</f>
        <v>16637.313868900001</v>
      </c>
      <c r="F67" s="26">
        <f>SUM(F60:F66)</f>
        <v>10.001136586997319</v>
      </c>
      <c r="G67" s="25"/>
      <c r="H67" s="14"/>
      <c r="I67" s="14"/>
    </row>
    <row r="68" spans="1:9" x14ac:dyDescent="0.2">
      <c r="A68" s="21"/>
      <c r="B68" s="21"/>
      <c r="C68" s="21"/>
      <c r="D68" s="21"/>
      <c r="E68" s="22"/>
      <c r="F68" s="23"/>
      <c r="G68" s="22"/>
    </row>
    <row r="69" spans="1:9" x14ac:dyDescent="0.2">
      <c r="A69" s="20" t="s">
        <v>23</v>
      </c>
      <c r="B69" s="21"/>
      <c r="C69" s="21"/>
      <c r="D69" s="21"/>
      <c r="E69" s="22"/>
      <c r="F69" s="23"/>
      <c r="G69" s="22"/>
    </row>
    <row r="70" spans="1:9" x14ac:dyDescent="0.2">
      <c r="A70" s="20" t="s">
        <v>24</v>
      </c>
      <c r="B70" s="21"/>
      <c r="C70" s="21"/>
      <c r="D70" s="21"/>
      <c r="E70" s="22"/>
      <c r="F70" s="23"/>
      <c r="G70" s="22"/>
    </row>
    <row r="71" spans="1:9" x14ac:dyDescent="0.2">
      <c r="A71" s="21" t="s">
        <v>26</v>
      </c>
      <c r="B71" s="21" t="s">
        <v>25</v>
      </c>
      <c r="C71" s="21" t="s">
        <v>27</v>
      </c>
      <c r="D71" s="24">
        <v>700</v>
      </c>
      <c r="E71" s="22">
        <v>3470.1590000000001</v>
      </c>
      <c r="F71" s="23">
        <v>2.08600585473553</v>
      </c>
      <c r="G71" s="22">
        <v>7.2994000000000003</v>
      </c>
    </row>
    <row r="72" spans="1:9" x14ac:dyDescent="0.2">
      <c r="A72" s="21" t="s">
        <v>197</v>
      </c>
      <c r="B72" s="21" t="s">
        <v>196</v>
      </c>
      <c r="C72" s="21" t="s">
        <v>28</v>
      </c>
      <c r="D72" s="24">
        <v>500</v>
      </c>
      <c r="E72" s="22">
        <v>2486.4924999999998</v>
      </c>
      <c r="F72" s="23">
        <v>1.4946974800739601</v>
      </c>
      <c r="G72" s="22">
        <v>7.3437000000000001</v>
      </c>
    </row>
    <row r="73" spans="1:9" x14ac:dyDescent="0.2">
      <c r="A73" s="21" t="s">
        <v>199</v>
      </c>
      <c r="B73" s="21" t="s">
        <v>198</v>
      </c>
      <c r="C73" s="21" t="s">
        <v>28</v>
      </c>
      <c r="D73" s="24">
        <v>400</v>
      </c>
      <c r="E73" s="22">
        <v>1983.184</v>
      </c>
      <c r="F73" s="23">
        <v>1.1921452115069699</v>
      </c>
      <c r="G73" s="22">
        <v>7.3693999999999997</v>
      </c>
    </row>
    <row r="74" spans="1:9" x14ac:dyDescent="0.2">
      <c r="A74" s="20" t="s">
        <v>30</v>
      </c>
      <c r="B74" s="20"/>
      <c r="C74" s="20"/>
      <c r="D74" s="20"/>
      <c r="E74" s="25">
        <f>SUM(E70:E73)</f>
        <v>7939.8355000000001</v>
      </c>
      <c r="F74" s="26">
        <f>SUM(F70:F73)</f>
        <v>4.7728485463164603</v>
      </c>
      <c r="G74" s="25"/>
      <c r="H74" s="14"/>
      <c r="I74" s="14"/>
    </row>
    <row r="75" spans="1:9" x14ac:dyDescent="0.2">
      <c r="A75" s="21"/>
      <c r="B75" s="21"/>
      <c r="C75" s="21"/>
      <c r="D75" s="21"/>
      <c r="E75" s="22"/>
      <c r="F75" s="23"/>
      <c r="G75" s="22"/>
    </row>
    <row r="76" spans="1:9" x14ac:dyDescent="0.2">
      <c r="A76" s="20" t="s">
        <v>31</v>
      </c>
      <c r="B76" s="21"/>
      <c r="C76" s="21"/>
      <c r="D76" s="21"/>
      <c r="E76" s="22"/>
      <c r="F76" s="23"/>
      <c r="G76" s="22"/>
    </row>
    <row r="77" spans="1:9" x14ac:dyDescent="0.2">
      <c r="A77" s="21" t="s">
        <v>33</v>
      </c>
      <c r="B77" s="21" t="s">
        <v>32</v>
      </c>
      <c r="C77" s="21" t="s">
        <v>28</v>
      </c>
      <c r="D77" s="24">
        <v>700</v>
      </c>
      <c r="E77" s="22">
        <v>3465.28</v>
      </c>
      <c r="F77" s="23">
        <v>2.0830729566852502</v>
      </c>
      <c r="G77" s="22">
        <v>7.9501999999999997</v>
      </c>
    </row>
    <row r="78" spans="1:9" x14ac:dyDescent="0.2">
      <c r="A78" s="21" t="s">
        <v>201</v>
      </c>
      <c r="B78" s="21" t="s">
        <v>200</v>
      </c>
      <c r="C78" s="21" t="s">
        <v>28</v>
      </c>
      <c r="D78" s="24">
        <v>400</v>
      </c>
      <c r="E78" s="22">
        <v>1978.32</v>
      </c>
      <c r="F78" s="23">
        <v>1.1892213303599</v>
      </c>
      <c r="G78" s="22">
        <v>7.9999000000000002</v>
      </c>
    </row>
    <row r="79" spans="1:9" x14ac:dyDescent="0.2">
      <c r="A79" s="20" t="s">
        <v>30</v>
      </c>
      <c r="B79" s="20"/>
      <c r="C79" s="20"/>
      <c r="D79" s="20"/>
      <c r="E79" s="25">
        <f>SUM(E76:E78)</f>
        <v>5443.6</v>
      </c>
      <c r="F79" s="26">
        <f>SUM(F76:F78)</f>
        <v>3.2722942870451499</v>
      </c>
      <c r="G79" s="25"/>
      <c r="H79" s="14"/>
      <c r="I79" s="14"/>
    </row>
    <row r="80" spans="1:9" x14ac:dyDescent="0.2">
      <c r="A80" s="21"/>
      <c r="B80" s="21"/>
      <c r="C80" s="21"/>
      <c r="D80" s="21"/>
      <c r="E80" s="22"/>
      <c r="F80" s="23"/>
      <c r="G80" s="22"/>
    </row>
    <row r="81" spans="1:9" x14ac:dyDescent="0.2">
      <c r="A81" s="20" t="s">
        <v>56</v>
      </c>
      <c r="B81" s="21"/>
      <c r="C81" s="21"/>
      <c r="D81" s="21"/>
      <c r="E81" s="22"/>
      <c r="F81" s="23"/>
      <c r="G81" s="22"/>
    </row>
    <row r="82" spans="1:9" x14ac:dyDescent="0.2">
      <c r="A82" s="21" t="s">
        <v>203</v>
      </c>
      <c r="B82" s="21" t="s">
        <v>202</v>
      </c>
      <c r="C82" s="21" t="s">
        <v>59</v>
      </c>
      <c r="D82" s="24">
        <v>6500000</v>
      </c>
      <c r="E82" s="22">
        <v>6431.7200278</v>
      </c>
      <c r="F82" s="23">
        <v>3.8662797969806499</v>
      </c>
      <c r="G82" s="22">
        <v>7.1212790017999996</v>
      </c>
    </row>
    <row r="83" spans="1:9" x14ac:dyDescent="0.2">
      <c r="A83" s="21" t="s">
        <v>205</v>
      </c>
      <c r="B83" s="21" t="s">
        <v>204</v>
      </c>
      <c r="C83" s="21" t="s">
        <v>59</v>
      </c>
      <c r="D83" s="24">
        <v>5000000</v>
      </c>
      <c r="E83" s="22">
        <v>4899.6438889000001</v>
      </c>
      <c r="F83" s="23">
        <v>2.94530764681519</v>
      </c>
      <c r="G83" s="22">
        <v>7.1496093580500002</v>
      </c>
    </row>
    <row r="84" spans="1:9" x14ac:dyDescent="0.2">
      <c r="A84" s="21" t="s">
        <v>207</v>
      </c>
      <c r="B84" s="21" t="s">
        <v>206</v>
      </c>
      <c r="C84" s="21" t="s">
        <v>59</v>
      </c>
      <c r="D84" s="24">
        <v>4000000</v>
      </c>
      <c r="E84" s="22">
        <v>3924.9262222000002</v>
      </c>
      <c r="F84" s="23">
        <v>2.3593786563999601</v>
      </c>
      <c r="G84" s="22">
        <v>7.1258060127999903</v>
      </c>
    </row>
    <row r="85" spans="1:9" x14ac:dyDescent="0.2">
      <c r="A85" s="21" t="s">
        <v>274</v>
      </c>
      <c r="B85" s="21" t="s">
        <v>273</v>
      </c>
      <c r="C85" s="21" t="s">
        <v>59</v>
      </c>
      <c r="D85" s="24">
        <v>20000</v>
      </c>
      <c r="E85" s="22">
        <v>20.371960000000001</v>
      </c>
      <c r="F85" s="23">
        <v>1.22461327658007E-2</v>
      </c>
      <c r="G85" s="22">
        <v>7.1563235866124897</v>
      </c>
    </row>
    <row r="86" spans="1:9" x14ac:dyDescent="0.2">
      <c r="A86" s="20" t="s">
        <v>30</v>
      </c>
      <c r="B86" s="20"/>
      <c r="C86" s="20"/>
      <c r="D86" s="20"/>
      <c r="E86" s="25">
        <f>SUM(E82:E85)</f>
        <v>15276.6620989</v>
      </c>
      <c r="F86" s="26">
        <f>SUM(F82:F85)</f>
        <v>9.1832122329616013</v>
      </c>
      <c r="G86" s="25"/>
      <c r="H86" s="14"/>
      <c r="I86" s="14"/>
    </row>
    <row r="87" spans="1:9" x14ac:dyDescent="0.2">
      <c r="A87" s="21"/>
      <c r="B87" s="21"/>
      <c r="C87" s="21"/>
      <c r="D87" s="21"/>
      <c r="E87" s="22"/>
      <c r="F87" s="23"/>
      <c r="G87" s="22"/>
    </row>
    <row r="88" spans="1:9" x14ac:dyDescent="0.2">
      <c r="A88" s="20" t="s">
        <v>36</v>
      </c>
      <c r="B88" s="20"/>
      <c r="C88" s="20"/>
      <c r="D88" s="20"/>
      <c r="E88" s="25">
        <f>E52+E57+E67+E74+E79+E86</f>
        <v>161132.1904468</v>
      </c>
      <c r="F88" s="26">
        <f>F52+F57+F67+F74+F79+F86</f>
        <v>96.860891001935499</v>
      </c>
      <c r="G88" s="25"/>
      <c r="H88" s="14"/>
      <c r="I88" s="14"/>
    </row>
    <row r="89" spans="1:9" x14ac:dyDescent="0.2">
      <c r="A89" s="20"/>
      <c r="B89" s="20"/>
      <c r="C89" s="20"/>
      <c r="D89" s="20"/>
      <c r="E89" s="25"/>
      <c r="F89" s="26"/>
      <c r="G89" s="25"/>
      <c r="H89" s="14"/>
      <c r="I89" s="14"/>
    </row>
    <row r="90" spans="1:9" x14ac:dyDescent="0.2">
      <c r="A90" s="20" t="s">
        <v>38</v>
      </c>
      <c r="B90" s="20"/>
      <c r="C90" s="20"/>
      <c r="D90" s="20"/>
      <c r="E90" s="25">
        <f>E92-(E52+E57+E67+E74+E79+E86)</f>
        <v>5222.0406365999952</v>
      </c>
      <c r="F90" s="26">
        <f>F92-(F52+F57+F67+F74+F79+F86)</f>
        <v>3.1391089980645006</v>
      </c>
      <c r="G90" s="25"/>
      <c r="H90" s="14"/>
      <c r="I90" s="14"/>
    </row>
    <row r="91" spans="1:9" x14ac:dyDescent="0.2">
      <c r="A91" s="20"/>
      <c r="B91" s="20"/>
      <c r="C91" s="20"/>
      <c r="D91" s="20"/>
      <c r="E91" s="25"/>
      <c r="F91" s="26"/>
      <c r="G91" s="25"/>
      <c r="H91" s="14"/>
      <c r="I91" s="14"/>
    </row>
    <row r="92" spans="1:9" x14ac:dyDescent="0.2">
      <c r="A92" s="27" t="s">
        <v>37</v>
      </c>
      <c r="B92" s="27"/>
      <c r="C92" s="27"/>
      <c r="D92" s="27"/>
      <c r="E92" s="28">
        <v>166354.23108339999</v>
      </c>
      <c r="F92" s="29">
        <v>100</v>
      </c>
      <c r="G92" s="28"/>
      <c r="H92" s="14"/>
      <c r="I92" s="14"/>
    </row>
    <row r="94" spans="1:9" x14ac:dyDescent="0.2">
      <c r="A94" s="14" t="s">
        <v>39</v>
      </c>
    </row>
    <row r="95" spans="1:9" x14ac:dyDescent="0.2">
      <c r="A95" s="14" t="s">
        <v>41</v>
      </c>
    </row>
    <row r="96" spans="1:9" x14ac:dyDescent="0.2">
      <c r="A96" s="14" t="s">
        <v>275</v>
      </c>
    </row>
    <row r="98" spans="1:5" x14ac:dyDescent="0.2">
      <c r="A98" s="14" t="s">
        <v>42</v>
      </c>
    </row>
    <row r="99" spans="1:5" x14ac:dyDescent="0.2">
      <c r="A99" s="14" t="s">
        <v>43</v>
      </c>
    </row>
    <row r="100" spans="1:5" x14ac:dyDescent="0.2">
      <c r="A100" s="14" t="s">
        <v>44</v>
      </c>
      <c r="B100" s="14"/>
      <c r="C100" s="30" t="s">
        <v>46</v>
      </c>
      <c r="D100" s="14" t="s">
        <v>45</v>
      </c>
    </row>
    <row r="101" spans="1:5" x14ac:dyDescent="0.2">
      <c r="A101" s="7" t="s">
        <v>64</v>
      </c>
      <c r="C101" s="31">
        <v>201.0257</v>
      </c>
      <c r="D101" s="31">
        <v>228.7467</v>
      </c>
    </row>
    <row r="102" spans="1:5" x14ac:dyDescent="0.2">
      <c r="A102" s="7" t="s">
        <v>72</v>
      </c>
      <c r="C102" s="31">
        <v>25.2835</v>
      </c>
      <c r="D102" s="31">
        <v>28.770099999999999</v>
      </c>
    </row>
    <row r="103" spans="1:5" x14ac:dyDescent="0.2">
      <c r="A103" s="7" t="s">
        <v>65</v>
      </c>
      <c r="C103" s="31">
        <v>225.04089999999999</v>
      </c>
      <c r="D103" s="31">
        <v>257.42829999999998</v>
      </c>
    </row>
    <row r="104" spans="1:5" x14ac:dyDescent="0.2">
      <c r="A104" s="7" t="s">
        <v>73</v>
      </c>
      <c r="C104" s="31">
        <v>29.5105</v>
      </c>
      <c r="D104" s="31">
        <v>33.754300000000001</v>
      </c>
    </row>
    <row r="106" spans="1:5" x14ac:dyDescent="0.2">
      <c r="A106" s="7" t="s">
        <v>51</v>
      </c>
    </row>
    <row r="108" spans="1:5" x14ac:dyDescent="0.2">
      <c r="A108" s="14" t="s">
        <v>47</v>
      </c>
      <c r="D108" s="30" t="s">
        <v>53</v>
      </c>
    </row>
    <row r="110" spans="1:5" x14ac:dyDescent="0.2">
      <c r="A110" s="14" t="s">
        <v>276</v>
      </c>
      <c r="D110" s="49">
        <v>0.16389999999999999</v>
      </c>
    </row>
    <row r="112" spans="1:5" x14ac:dyDescent="0.2">
      <c r="A112" s="14" t="s">
        <v>277</v>
      </c>
      <c r="D112" s="34">
        <v>1.57997864213607</v>
      </c>
      <c r="E112" s="10" t="s">
        <v>52</v>
      </c>
    </row>
    <row r="114" spans="1:4" x14ac:dyDescent="0.2">
      <c r="A114" s="14" t="s">
        <v>278</v>
      </c>
      <c r="D114" s="30" t="s">
        <v>53</v>
      </c>
    </row>
    <row r="116" spans="1:4" x14ac:dyDescent="0.2">
      <c r="A116" s="14" t="s">
        <v>816</v>
      </c>
    </row>
    <row r="117" spans="1:4" x14ac:dyDescent="0.2">
      <c r="A117" s="14"/>
    </row>
    <row r="118" spans="1:4" x14ac:dyDescent="0.2">
      <c r="A118" s="53" t="s">
        <v>814</v>
      </c>
    </row>
    <row r="119" spans="1:4" x14ac:dyDescent="0.2">
      <c r="A119" s="54"/>
    </row>
    <row r="120" spans="1:4" x14ac:dyDescent="0.2">
      <c r="A120" s="55"/>
    </row>
    <row r="121" spans="1:4" x14ac:dyDescent="0.2">
      <c r="A121" s="55"/>
    </row>
    <row r="122" spans="1:4" x14ac:dyDescent="0.2">
      <c r="A122" s="55"/>
    </row>
    <row r="123" spans="1:4" x14ac:dyDescent="0.2">
      <c r="A123" s="55"/>
    </row>
    <row r="124" spans="1:4" x14ac:dyDescent="0.2">
      <c r="A124" s="55"/>
    </row>
    <row r="125" spans="1:4" x14ac:dyDescent="0.2">
      <c r="A125" s="55"/>
    </row>
    <row r="126" spans="1:4" x14ac:dyDescent="0.2">
      <c r="A126" s="55"/>
    </row>
    <row r="127" spans="1:4" x14ac:dyDescent="0.2">
      <c r="A127" s="55"/>
    </row>
    <row r="128" spans="1:4" x14ac:dyDescent="0.2">
      <c r="A128" s="55"/>
    </row>
    <row r="129" spans="1:1" x14ac:dyDescent="0.2">
      <c r="A129" s="55"/>
    </row>
    <row r="130" spans="1:1" x14ac:dyDescent="0.2">
      <c r="A130" s="55"/>
    </row>
    <row r="131" spans="1:1" x14ac:dyDescent="0.2">
      <c r="A131" s="53" t="s">
        <v>817</v>
      </c>
    </row>
    <row r="132" spans="1:1" x14ac:dyDescent="0.2">
      <c r="A132" s="55"/>
    </row>
    <row r="133" spans="1:1" x14ac:dyDescent="0.2">
      <c r="A133" s="53" t="s">
        <v>815</v>
      </c>
    </row>
    <row r="134" spans="1:1" x14ac:dyDescent="0.2">
      <c r="A134" s="55"/>
    </row>
    <row r="135" spans="1:1" x14ac:dyDescent="0.2">
      <c r="A135" s="55"/>
    </row>
    <row r="136" spans="1:1" x14ac:dyDescent="0.2">
      <c r="A136" s="55"/>
    </row>
    <row r="137" spans="1:1" x14ac:dyDescent="0.2">
      <c r="A137" s="55"/>
    </row>
    <row r="138" spans="1:1" x14ac:dyDescent="0.2">
      <c r="A138" s="55"/>
    </row>
    <row r="139" spans="1:1" x14ac:dyDescent="0.2">
      <c r="A139" s="55"/>
    </row>
    <row r="140" spans="1:1" x14ac:dyDescent="0.2">
      <c r="A140" s="55"/>
    </row>
    <row r="141" spans="1:1" x14ac:dyDescent="0.2">
      <c r="A141" s="55"/>
    </row>
    <row r="142" spans="1:1" x14ac:dyDescent="0.2">
      <c r="A142" s="55"/>
    </row>
    <row r="143" spans="1:1" x14ac:dyDescent="0.2">
      <c r="A143" s="55"/>
    </row>
    <row r="144" spans="1:1" x14ac:dyDescent="0.2">
      <c r="A144" s="55"/>
    </row>
    <row r="145" spans="1:1" x14ac:dyDescent="0.2">
      <c r="A145" s="55"/>
    </row>
  </sheetData>
  <mergeCells count="1">
    <mergeCell ref="A1:G1"/>
  </mergeCells>
  <conditionalFormatting sqref="F2:F3 F248:F65536">
    <cfRule type="cellIs" dxfId="59" priority="2" stopIfTrue="1" operator="between">
      <formula>0.009</formula>
      <formula>-0.009</formula>
    </cfRule>
  </conditionalFormatting>
  <conditionalFormatting sqref="F5:F148">
    <cfRule type="cellIs" dxfId="5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54"/>
  <sheetViews>
    <sheetView workbookViewId="0">
      <selection sqref="A1:I1"/>
    </sheetView>
  </sheetViews>
  <sheetFormatPr defaultColWidth="9.140625" defaultRowHeight="11.25" x14ac:dyDescent="0.2"/>
  <cols>
    <col min="1" max="1" width="38.7109375" style="7" bestFit="1" customWidth="1"/>
    <col min="2" max="2" width="36.42578125" style="7" bestFit="1" customWidth="1"/>
    <col min="3" max="3" width="25.5703125" style="7" bestFit="1" customWidth="1"/>
    <col min="4" max="4" width="15.140625" style="7" bestFit="1" customWidth="1"/>
    <col min="5" max="5" width="23" style="10" customWidth="1"/>
    <col min="6" max="6" width="15.140625" style="11" customWidth="1"/>
    <col min="7" max="7" width="20.28515625" style="10" customWidth="1"/>
    <col min="8" max="8" width="14.7109375" style="7" customWidth="1"/>
    <col min="9" max="9" width="11.140625" style="7" customWidth="1"/>
    <col min="10" max="16384" width="9.140625" style="7"/>
  </cols>
  <sheetData>
    <row r="1" spans="1:11" s="1" customFormat="1" ht="15" customHeight="1" x14ac:dyDescent="0.2">
      <c r="A1" s="85" t="s">
        <v>10</v>
      </c>
      <c r="B1" s="86"/>
      <c r="C1" s="86"/>
      <c r="D1" s="86"/>
      <c r="E1" s="86"/>
      <c r="F1" s="86"/>
      <c r="G1" s="86"/>
      <c r="H1" s="86"/>
      <c r="I1" s="86"/>
    </row>
    <row r="2" spans="1:11" s="1" customFormat="1" ht="12" x14ac:dyDescent="0.2">
      <c r="E2" s="5"/>
      <c r="F2" s="9"/>
      <c r="G2" s="10"/>
    </row>
    <row r="3" spans="1:11" s="1" customFormat="1" ht="12" x14ac:dyDescent="0.2">
      <c r="A3" s="8" t="s">
        <v>7</v>
      </c>
      <c r="B3" s="2"/>
      <c r="C3" s="3"/>
      <c r="D3" s="3"/>
      <c r="E3" s="4"/>
      <c r="F3" s="9"/>
      <c r="G3" s="10"/>
    </row>
    <row r="4" spans="1:11" s="1" customFormat="1" ht="56.25" x14ac:dyDescent="0.2">
      <c r="A4" s="36" t="s">
        <v>2</v>
      </c>
      <c r="B4" s="36" t="s">
        <v>0</v>
      </c>
      <c r="C4" s="37" t="s">
        <v>4</v>
      </c>
      <c r="D4" s="37" t="s">
        <v>1</v>
      </c>
      <c r="E4" s="51" t="s">
        <v>6</v>
      </c>
      <c r="F4" s="51" t="s">
        <v>210</v>
      </c>
      <c r="G4" s="51" t="s">
        <v>211</v>
      </c>
      <c r="H4" s="51" t="s">
        <v>212</v>
      </c>
      <c r="I4" s="51" t="s">
        <v>5</v>
      </c>
      <c r="J4" s="35"/>
      <c r="K4" s="35"/>
    </row>
    <row r="5" spans="1:11" x14ac:dyDescent="0.2">
      <c r="A5" s="38" t="s">
        <v>74</v>
      </c>
      <c r="B5" s="39"/>
      <c r="C5" s="39"/>
      <c r="D5" s="39"/>
      <c r="E5" s="40"/>
      <c r="F5" s="41"/>
      <c r="G5" s="40"/>
      <c r="H5" s="39"/>
      <c r="I5" s="39"/>
    </row>
    <row r="6" spans="1:11" x14ac:dyDescent="0.2">
      <c r="A6" s="38" t="s">
        <v>63</v>
      </c>
      <c r="B6" s="39"/>
      <c r="C6" s="39"/>
      <c r="D6" s="39"/>
      <c r="E6" s="40"/>
      <c r="F6" s="41"/>
      <c r="G6" s="40"/>
      <c r="H6" s="39"/>
      <c r="I6" s="39"/>
    </row>
    <row r="7" spans="1:11" x14ac:dyDescent="0.2">
      <c r="A7" s="39" t="s">
        <v>79</v>
      </c>
      <c r="B7" s="39" t="s">
        <v>78</v>
      </c>
      <c r="C7" s="39" t="s">
        <v>77</v>
      </c>
      <c r="D7" s="42">
        <v>578000</v>
      </c>
      <c r="E7" s="40">
        <v>8453.5390000000007</v>
      </c>
      <c r="F7" s="41">
        <v>5.2137706751417499</v>
      </c>
      <c r="G7" s="40"/>
      <c r="H7" s="40"/>
      <c r="I7" s="43"/>
    </row>
    <row r="8" spans="1:11" x14ac:dyDescent="0.2">
      <c r="A8" s="39" t="s">
        <v>76</v>
      </c>
      <c r="B8" s="39" t="s">
        <v>75</v>
      </c>
      <c r="C8" s="39" t="s">
        <v>77</v>
      </c>
      <c r="D8" s="42">
        <v>770672</v>
      </c>
      <c r="E8" s="40">
        <v>7923.6641680000002</v>
      </c>
      <c r="F8" s="41">
        <v>4.8869672073187198</v>
      </c>
      <c r="G8" s="40"/>
      <c r="H8" s="40"/>
      <c r="I8" s="43"/>
    </row>
    <row r="9" spans="1:11" x14ac:dyDescent="0.2">
      <c r="A9" s="39" t="s">
        <v>84</v>
      </c>
      <c r="B9" s="39" t="s">
        <v>83</v>
      </c>
      <c r="C9" s="39" t="s">
        <v>85</v>
      </c>
      <c r="D9" s="42">
        <v>165900</v>
      </c>
      <c r="E9" s="40">
        <v>5772.9052499999998</v>
      </c>
      <c r="F9" s="41">
        <v>3.5604737971661198</v>
      </c>
      <c r="G9" s="40"/>
      <c r="H9" s="40"/>
      <c r="I9" s="43"/>
    </row>
    <row r="10" spans="1:11" x14ac:dyDescent="0.2">
      <c r="A10" s="39" t="s">
        <v>81</v>
      </c>
      <c r="B10" s="39" t="s">
        <v>80</v>
      </c>
      <c r="C10" s="39" t="s">
        <v>82</v>
      </c>
      <c r="D10" s="42">
        <v>329000</v>
      </c>
      <c r="E10" s="40">
        <v>5464.3609999999999</v>
      </c>
      <c r="F10" s="41">
        <v>3.3701772879013498</v>
      </c>
      <c r="G10" s="40"/>
      <c r="H10" s="40"/>
      <c r="I10" s="43"/>
    </row>
    <row r="11" spans="1:11" x14ac:dyDescent="0.2">
      <c r="A11" s="39" t="s">
        <v>87</v>
      </c>
      <c r="B11" s="39" t="s">
        <v>86</v>
      </c>
      <c r="C11" s="39" t="s">
        <v>77</v>
      </c>
      <c r="D11" s="42">
        <v>376000</v>
      </c>
      <c r="E11" s="40">
        <v>4014.74</v>
      </c>
      <c r="F11" s="41">
        <v>2.4761148768957701</v>
      </c>
      <c r="G11" s="40"/>
      <c r="H11" s="40"/>
      <c r="I11" s="43"/>
    </row>
    <row r="12" spans="1:11" x14ac:dyDescent="0.2">
      <c r="A12" s="39" t="s">
        <v>89</v>
      </c>
      <c r="B12" s="39" t="s">
        <v>88</v>
      </c>
      <c r="C12" s="39" t="s">
        <v>90</v>
      </c>
      <c r="D12" s="42">
        <v>136718</v>
      </c>
      <c r="E12" s="40">
        <v>3900.9063350000001</v>
      </c>
      <c r="F12" s="41">
        <v>2.4059072840259801</v>
      </c>
      <c r="G12" s="40"/>
      <c r="H12" s="40"/>
      <c r="I12" s="43"/>
    </row>
    <row r="13" spans="1:11" x14ac:dyDescent="0.2">
      <c r="A13" s="39" t="s">
        <v>92</v>
      </c>
      <c r="B13" s="39" t="s">
        <v>91</v>
      </c>
      <c r="C13" s="39" t="s">
        <v>93</v>
      </c>
      <c r="D13" s="42">
        <v>427000</v>
      </c>
      <c r="E13" s="40">
        <v>3775.5340000000001</v>
      </c>
      <c r="F13" s="41">
        <v>2.3285831475078802</v>
      </c>
      <c r="G13" s="40"/>
      <c r="H13" s="40"/>
      <c r="I13" s="43"/>
    </row>
    <row r="14" spans="1:11" x14ac:dyDescent="0.2">
      <c r="A14" s="39" t="s">
        <v>95</v>
      </c>
      <c r="B14" s="39" t="s">
        <v>94</v>
      </c>
      <c r="C14" s="39" t="s">
        <v>82</v>
      </c>
      <c r="D14" s="42">
        <v>230714</v>
      </c>
      <c r="E14" s="40">
        <v>3636.0526399999999</v>
      </c>
      <c r="F14" s="41">
        <v>2.24255718554131</v>
      </c>
      <c r="G14" s="40"/>
      <c r="H14" s="40"/>
      <c r="I14" s="43"/>
    </row>
    <row r="15" spans="1:11" x14ac:dyDescent="0.2">
      <c r="A15" s="39" t="s">
        <v>97</v>
      </c>
      <c r="B15" s="39" t="s">
        <v>96</v>
      </c>
      <c r="C15" s="39" t="s">
        <v>98</v>
      </c>
      <c r="D15" s="42">
        <v>245600</v>
      </c>
      <c r="E15" s="40">
        <v>3483.7132000000001</v>
      </c>
      <c r="F15" s="41">
        <v>2.1486009259275001</v>
      </c>
      <c r="G15" s="40"/>
      <c r="H15" s="40"/>
      <c r="I15" s="43"/>
    </row>
    <row r="16" spans="1:11" x14ac:dyDescent="0.2">
      <c r="A16" s="39" t="s">
        <v>103</v>
      </c>
      <c r="B16" s="39" t="s">
        <v>102</v>
      </c>
      <c r="C16" s="39" t="s">
        <v>104</v>
      </c>
      <c r="D16" s="42">
        <v>266717</v>
      </c>
      <c r="E16" s="40">
        <v>3122.455919</v>
      </c>
      <c r="F16" s="41">
        <v>1.9257933399142</v>
      </c>
      <c r="G16" s="40"/>
      <c r="H16" s="40"/>
      <c r="I16" s="43"/>
    </row>
    <row r="17" spans="1:9" x14ac:dyDescent="0.2">
      <c r="A17" s="39" t="s">
        <v>106</v>
      </c>
      <c r="B17" s="39" t="s">
        <v>105</v>
      </c>
      <c r="C17" s="39" t="s">
        <v>77</v>
      </c>
      <c r="D17" s="42">
        <v>486000</v>
      </c>
      <c r="E17" s="40">
        <v>3112.83</v>
      </c>
      <c r="F17" s="41">
        <v>1.9198564968709</v>
      </c>
      <c r="G17" s="40"/>
      <c r="H17" s="40"/>
      <c r="I17" s="43"/>
    </row>
    <row r="18" spans="1:9" x14ac:dyDescent="0.2">
      <c r="A18" s="39" t="s">
        <v>100</v>
      </c>
      <c r="B18" s="39" t="s">
        <v>99</v>
      </c>
      <c r="C18" s="39" t="s">
        <v>101</v>
      </c>
      <c r="D18" s="42">
        <v>425000</v>
      </c>
      <c r="E18" s="40">
        <v>3021.3249999999998</v>
      </c>
      <c r="F18" s="41">
        <v>1.86342024151928</v>
      </c>
      <c r="G18" s="40"/>
      <c r="H18" s="40"/>
      <c r="I18" s="43"/>
    </row>
    <row r="19" spans="1:9" x14ac:dyDescent="0.2">
      <c r="A19" s="39" t="s">
        <v>119</v>
      </c>
      <c r="B19" s="39" t="s">
        <v>118</v>
      </c>
      <c r="C19" s="39" t="s">
        <v>120</v>
      </c>
      <c r="D19" s="42">
        <v>1640658</v>
      </c>
      <c r="E19" s="40">
        <v>2831.7757080000001</v>
      </c>
      <c r="F19" s="41">
        <v>1.7465145834128399</v>
      </c>
      <c r="G19" s="40"/>
      <c r="H19" s="40"/>
      <c r="I19" s="43"/>
    </row>
    <row r="20" spans="1:9" x14ac:dyDescent="0.2">
      <c r="A20" s="39" t="s">
        <v>108</v>
      </c>
      <c r="B20" s="39" t="s">
        <v>107</v>
      </c>
      <c r="C20" s="39" t="s">
        <v>109</v>
      </c>
      <c r="D20" s="42">
        <v>809407</v>
      </c>
      <c r="E20" s="40">
        <v>2569.867225</v>
      </c>
      <c r="F20" s="41">
        <v>1.5849809620222901</v>
      </c>
      <c r="G20" s="40"/>
      <c r="H20" s="40"/>
      <c r="I20" s="43"/>
    </row>
    <row r="21" spans="1:9" x14ac:dyDescent="0.2">
      <c r="A21" s="39" t="s">
        <v>111</v>
      </c>
      <c r="B21" s="39" t="s">
        <v>110</v>
      </c>
      <c r="C21" s="39" t="s">
        <v>77</v>
      </c>
      <c r="D21" s="42">
        <v>158200</v>
      </c>
      <c r="E21" s="40">
        <v>2426.8670999999999</v>
      </c>
      <c r="F21" s="41">
        <v>1.4967847807227601</v>
      </c>
      <c r="G21" s="40"/>
      <c r="H21" s="40"/>
      <c r="I21" s="43"/>
    </row>
    <row r="22" spans="1:9" x14ac:dyDescent="0.2">
      <c r="A22" s="39" t="s">
        <v>113</v>
      </c>
      <c r="B22" s="39" t="s">
        <v>112</v>
      </c>
      <c r="C22" s="39" t="s">
        <v>114</v>
      </c>
      <c r="D22" s="42">
        <v>1710000</v>
      </c>
      <c r="E22" s="40">
        <v>2386.3049999999998</v>
      </c>
      <c r="F22" s="41">
        <v>1.47176786325161</v>
      </c>
      <c r="G22" s="40"/>
      <c r="H22" s="40"/>
      <c r="I22" s="43"/>
    </row>
    <row r="23" spans="1:9" x14ac:dyDescent="0.2">
      <c r="A23" s="39" t="s">
        <v>116</v>
      </c>
      <c r="B23" s="39" t="s">
        <v>115</v>
      </c>
      <c r="C23" s="39" t="s">
        <v>117</v>
      </c>
      <c r="D23" s="42">
        <v>1282000</v>
      </c>
      <c r="E23" s="40">
        <v>2383.2379999999998</v>
      </c>
      <c r="F23" s="41">
        <v>1.469876272681</v>
      </c>
      <c r="G23" s="40"/>
      <c r="H23" s="40"/>
      <c r="I23" s="43"/>
    </row>
    <row r="24" spans="1:9" x14ac:dyDescent="0.2">
      <c r="A24" s="39" t="s">
        <v>187</v>
      </c>
      <c r="B24" s="39" t="s">
        <v>186</v>
      </c>
      <c r="C24" s="39" t="s">
        <v>146</v>
      </c>
      <c r="D24" s="42">
        <v>47000</v>
      </c>
      <c r="E24" s="40">
        <v>2085.4135000000001</v>
      </c>
      <c r="F24" s="41">
        <v>1.2861912332627501</v>
      </c>
      <c r="G24" s="40"/>
      <c r="H24" s="40"/>
      <c r="I24" s="43"/>
    </row>
    <row r="25" spans="1:9" x14ac:dyDescent="0.2">
      <c r="A25" s="39" t="s">
        <v>122</v>
      </c>
      <c r="B25" s="39" t="s">
        <v>121</v>
      </c>
      <c r="C25" s="39" t="s">
        <v>123</v>
      </c>
      <c r="D25" s="42">
        <v>1517000</v>
      </c>
      <c r="E25" s="40">
        <v>2062.3615</v>
      </c>
      <c r="F25" s="41">
        <v>1.2719737745625099</v>
      </c>
      <c r="G25" s="40"/>
      <c r="H25" s="40"/>
      <c r="I25" s="43"/>
    </row>
    <row r="26" spans="1:9" x14ac:dyDescent="0.2">
      <c r="A26" s="39" t="s">
        <v>163</v>
      </c>
      <c r="B26" s="39" t="s">
        <v>162</v>
      </c>
      <c r="C26" s="39" t="s">
        <v>117</v>
      </c>
      <c r="D26" s="42">
        <v>64800</v>
      </c>
      <c r="E26" s="40">
        <v>1943.6112000000001</v>
      </c>
      <c r="F26" s="41">
        <v>1.1987338176871301</v>
      </c>
      <c r="G26" s="40"/>
      <c r="H26" s="40"/>
      <c r="I26" s="43"/>
    </row>
    <row r="27" spans="1:9" x14ac:dyDescent="0.2">
      <c r="A27" s="39" t="s">
        <v>125</v>
      </c>
      <c r="B27" s="39" t="s">
        <v>124</v>
      </c>
      <c r="C27" s="39" t="s">
        <v>126</v>
      </c>
      <c r="D27" s="42">
        <v>178000</v>
      </c>
      <c r="E27" s="40">
        <v>1939.7550000000001</v>
      </c>
      <c r="F27" s="41">
        <v>1.19635548330227</v>
      </c>
      <c r="G27" s="40"/>
      <c r="H27" s="40"/>
      <c r="I27" s="43"/>
    </row>
    <row r="28" spans="1:9" x14ac:dyDescent="0.2">
      <c r="A28" s="39" t="s">
        <v>161</v>
      </c>
      <c r="B28" s="39" t="s">
        <v>160</v>
      </c>
      <c r="C28" s="39" t="s">
        <v>98</v>
      </c>
      <c r="D28" s="42">
        <v>37100</v>
      </c>
      <c r="E28" s="40">
        <v>1853.5345500000001</v>
      </c>
      <c r="F28" s="41">
        <v>1.14317850573021</v>
      </c>
      <c r="G28" s="40"/>
      <c r="H28" s="40"/>
      <c r="I28" s="43"/>
    </row>
    <row r="29" spans="1:9" x14ac:dyDescent="0.2">
      <c r="A29" s="39" t="s">
        <v>134</v>
      </c>
      <c r="B29" s="39" t="s">
        <v>133</v>
      </c>
      <c r="C29" s="39" t="s">
        <v>135</v>
      </c>
      <c r="D29" s="42">
        <v>730000</v>
      </c>
      <c r="E29" s="40">
        <v>1841.425</v>
      </c>
      <c r="F29" s="41">
        <v>1.1357098684317799</v>
      </c>
      <c r="G29" s="40"/>
      <c r="H29" s="40"/>
      <c r="I29" s="43"/>
    </row>
    <row r="30" spans="1:9" x14ac:dyDescent="0.2">
      <c r="A30" s="39" t="s">
        <v>140</v>
      </c>
      <c r="B30" s="39" t="s">
        <v>139</v>
      </c>
      <c r="C30" s="39" t="s">
        <v>141</v>
      </c>
      <c r="D30" s="42">
        <v>197000</v>
      </c>
      <c r="E30" s="40">
        <v>1748.375</v>
      </c>
      <c r="F30" s="41">
        <v>1.0783207251011599</v>
      </c>
      <c r="G30" s="40"/>
      <c r="H30" s="40"/>
      <c r="I30" s="43"/>
    </row>
    <row r="31" spans="1:9" x14ac:dyDescent="0.2">
      <c r="A31" s="39" t="s">
        <v>153</v>
      </c>
      <c r="B31" s="39" t="s">
        <v>152</v>
      </c>
      <c r="C31" s="39" t="s">
        <v>129</v>
      </c>
      <c r="D31" s="42">
        <v>335400</v>
      </c>
      <c r="E31" s="40">
        <v>1742.5707</v>
      </c>
      <c r="F31" s="41">
        <v>1.0747408884044001</v>
      </c>
      <c r="G31" s="40"/>
      <c r="H31" s="40"/>
      <c r="I31" s="43"/>
    </row>
    <row r="32" spans="1:9" x14ac:dyDescent="0.2">
      <c r="A32" s="39" t="s">
        <v>128</v>
      </c>
      <c r="B32" s="39" t="s">
        <v>127</v>
      </c>
      <c r="C32" s="39" t="s">
        <v>129</v>
      </c>
      <c r="D32" s="42">
        <v>117500</v>
      </c>
      <c r="E32" s="40">
        <v>1704.39625</v>
      </c>
      <c r="F32" s="41">
        <v>1.05119656833328</v>
      </c>
      <c r="G32" s="40"/>
      <c r="H32" s="40"/>
      <c r="I32" s="43"/>
    </row>
    <row r="33" spans="1:9" x14ac:dyDescent="0.2">
      <c r="A33" s="39" t="s">
        <v>131</v>
      </c>
      <c r="B33" s="39" t="s">
        <v>130</v>
      </c>
      <c r="C33" s="39" t="s">
        <v>132</v>
      </c>
      <c r="D33" s="42">
        <v>320000</v>
      </c>
      <c r="E33" s="40">
        <v>1689.12</v>
      </c>
      <c r="F33" s="41">
        <v>1.0417748498936901</v>
      </c>
      <c r="G33" s="40"/>
      <c r="H33" s="40"/>
      <c r="I33" s="43"/>
    </row>
    <row r="34" spans="1:9" x14ac:dyDescent="0.2">
      <c r="A34" s="39" t="s">
        <v>155</v>
      </c>
      <c r="B34" s="39" t="s">
        <v>154</v>
      </c>
      <c r="C34" s="39" t="s">
        <v>156</v>
      </c>
      <c r="D34" s="42">
        <v>168000</v>
      </c>
      <c r="E34" s="40">
        <v>1684.0319999999999</v>
      </c>
      <c r="F34" s="41">
        <v>1.0386367955007101</v>
      </c>
      <c r="G34" s="40"/>
      <c r="H34" s="40"/>
      <c r="I34" s="43"/>
    </row>
    <row r="35" spans="1:9" x14ac:dyDescent="0.2">
      <c r="A35" s="39" t="s">
        <v>143</v>
      </c>
      <c r="B35" s="39" t="s">
        <v>142</v>
      </c>
      <c r="C35" s="39" t="s">
        <v>82</v>
      </c>
      <c r="D35" s="42">
        <v>121400</v>
      </c>
      <c r="E35" s="40">
        <v>1619.0510999999999</v>
      </c>
      <c r="F35" s="41">
        <v>0.99855943726479401</v>
      </c>
      <c r="G35" s="40"/>
      <c r="H35" s="40"/>
      <c r="I35" s="43"/>
    </row>
    <row r="36" spans="1:9" x14ac:dyDescent="0.2">
      <c r="A36" s="39" t="s">
        <v>148</v>
      </c>
      <c r="B36" s="39" t="s">
        <v>147</v>
      </c>
      <c r="C36" s="39" t="s">
        <v>149</v>
      </c>
      <c r="D36" s="42">
        <v>129500</v>
      </c>
      <c r="E36" s="40">
        <v>1607.095</v>
      </c>
      <c r="F36" s="41">
        <v>0.99118544117048801</v>
      </c>
      <c r="G36" s="40"/>
      <c r="H36" s="40"/>
      <c r="I36" s="43"/>
    </row>
    <row r="37" spans="1:9" x14ac:dyDescent="0.2">
      <c r="A37" s="39" t="s">
        <v>137</v>
      </c>
      <c r="B37" s="39" t="s">
        <v>136</v>
      </c>
      <c r="C37" s="39" t="s">
        <v>138</v>
      </c>
      <c r="D37" s="42">
        <v>311000</v>
      </c>
      <c r="E37" s="40">
        <v>1602.1165000000001</v>
      </c>
      <c r="F37" s="41">
        <v>0.98811492155660896</v>
      </c>
      <c r="G37" s="40"/>
      <c r="H37" s="40"/>
      <c r="I37" s="43"/>
    </row>
    <row r="38" spans="1:9" x14ac:dyDescent="0.2">
      <c r="A38" s="39" t="s">
        <v>165</v>
      </c>
      <c r="B38" s="39" t="s">
        <v>164</v>
      </c>
      <c r="C38" s="39" t="s">
        <v>166</v>
      </c>
      <c r="D38" s="42">
        <v>152099</v>
      </c>
      <c r="E38" s="40">
        <v>1423.418492</v>
      </c>
      <c r="F38" s="41">
        <v>0.87790185767689599</v>
      </c>
      <c r="G38" s="40"/>
      <c r="H38" s="40"/>
      <c r="I38" s="43"/>
    </row>
    <row r="39" spans="1:9" x14ac:dyDescent="0.2">
      <c r="A39" s="39" t="s">
        <v>158</v>
      </c>
      <c r="B39" s="39" t="s">
        <v>157</v>
      </c>
      <c r="C39" s="39" t="s">
        <v>159</v>
      </c>
      <c r="D39" s="42">
        <v>269561</v>
      </c>
      <c r="E39" s="40">
        <v>1356.5657329999999</v>
      </c>
      <c r="F39" s="41">
        <v>0.83667001922124895</v>
      </c>
      <c r="G39" s="40"/>
      <c r="H39" s="40"/>
      <c r="I39" s="43"/>
    </row>
    <row r="40" spans="1:9" x14ac:dyDescent="0.2">
      <c r="A40" s="39" t="s">
        <v>151</v>
      </c>
      <c r="B40" s="39" t="s">
        <v>150</v>
      </c>
      <c r="C40" s="39" t="s">
        <v>93</v>
      </c>
      <c r="D40" s="42">
        <v>13000</v>
      </c>
      <c r="E40" s="40">
        <v>1324.297</v>
      </c>
      <c r="F40" s="41">
        <v>0.81676808538745604</v>
      </c>
      <c r="G40" s="40"/>
      <c r="H40" s="40"/>
      <c r="I40" s="43"/>
    </row>
    <row r="41" spans="1:9" x14ac:dyDescent="0.2">
      <c r="A41" s="39" t="s">
        <v>180</v>
      </c>
      <c r="B41" s="39" t="s">
        <v>179</v>
      </c>
      <c r="C41" s="39" t="s">
        <v>181</v>
      </c>
      <c r="D41" s="42">
        <v>41912</v>
      </c>
      <c r="E41" s="40">
        <v>1201.449392</v>
      </c>
      <c r="F41" s="41">
        <v>0.74100108932797104</v>
      </c>
      <c r="G41" s="40"/>
      <c r="H41" s="40"/>
      <c r="I41" s="43"/>
    </row>
    <row r="42" spans="1:9" x14ac:dyDescent="0.2">
      <c r="A42" s="39" t="s">
        <v>145</v>
      </c>
      <c r="B42" s="39" t="s">
        <v>144</v>
      </c>
      <c r="C42" s="39" t="s">
        <v>146</v>
      </c>
      <c r="D42" s="42">
        <v>389400</v>
      </c>
      <c r="E42" s="40">
        <v>1179.6873000000001</v>
      </c>
      <c r="F42" s="41">
        <v>0.72757918909194697</v>
      </c>
      <c r="G42" s="40"/>
      <c r="H42" s="40"/>
      <c r="I42" s="43"/>
    </row>
    <row r="43" spans="1:9" x14ac:dyDescent="0.2">
      <c r="A43" s="39" t="s">
        <v>168</v>
      </c>
      <c r="B43" s="39" t="s">
        <v>167</v>
      </c>
      <c r="C43" s="39" t="s">
        <v>166</v>
      </c>
      <c r="D43" s="42">
        <v>314000</v>
      </c>
      <c r="E43" s="40">
        <v>1134.796</v>
      </c>
      <c r="F43" s="41">
        <v>0.69989221166048399</v>
      </c>
      <c r="G43" s="40"/>
      <c r="H43" s="40"/>
      <c r="I43" s="43"/>
    </row>
    <row r="44" spans="1:9" x14ac:dyDescent="0.2">
      <c r="A44" s="39" t="s">
        <v>170</v>
      </c>
      <c r="B44" s="39" t="s">
        <v>169</v>
      </c>
      <c r="C44" s="39" t="s">
        <v>171</v>
      </c>
      <c r="D44" s="42">
        <v>151000</v>
      </c>
      <c r="E44" s="40">
        <v>1080.1785</v>
      </c>
      <c r="F44" s="41">
        <v>0.66620654227993803</v>
      </c>
      <c r="G44" s="40"/>
      <c r="H44" s="40"/>
      <c r="I44" s="43"/>
    </row>
    <row r="45" spans="1:9" x14ac:dyDescent="0.2">
      <c r="A45" s="39" t="s">
        <v>183</v>
      </c>
      <c r="B45" s="39" t="s">
        <v>182</v>
      </c>
      <c r="C45" s="39" t="s">
        <v>166</v>
      </c>
      <c r="D45" s="42">
        <v>10500</v>
      </c>
      <c r="E45" s="40">
        <v>1067.5717500000001</v>
      </c>
      <c r="F45" s="41">
        <v>0.65843125391149904</v>
      </c>
      <c r="G45" s="40"/>
      <c r="H45" s="40"/>
      <c r="I45" s="43"/>
    </row>
    <row r="46" spans="1:9" x14ac:dyDescent="0.2">
      <c r="A46" s="39" t="s">
        <v>173</v>
      </c>
      <c r="B46" s="39" t="s">
        <v>172</v>
      </c>
      <c r="C46" s="39" t="s">
        <v>174</v>
      </c>
      <c r="D46" s="42">
        <v>64000</v>
      </c>
      <c r="E46" s="40">
        <v>1044.7360000000001</v>
      </c>
      <c r="F46" s="41">
        <v>0.64434716869052</v>
      </c>
      <c r="G46" s="40"/>
      <c r="H46" s="40"/>
      <c r="I46" s="43"/>
    </row>
    <row r="47" spans="1:9" x14ac:dyDescent="0.2">
      <c r="A47" s="39" t="s">
        <v>178</v>
      </c>
      <c r="B47" s="39" t="s">
        <v>177</v>
      </c>
      <c r="C47" s="39" t="s">
        <v>98</v>
      </c>
      <c r="D47" s="42">
        <v>113000</v>
      </c>
      <c r="E47" s="40">
        <v>1035.3625</v>
      </c>
      <c r="F47" s="41">
        <v>0.638566006573277</v>
      </c>
      <c r="G47" s="40"/>
      <c r="H47" s="40"/>
      <c r="I47" s="43"/>
    </row>
    <row r="48" spans="1:9" x14ac:dyDescent="0.2">
      <c r="A48" s="39" t="s">
        <v>176</v>
      </c>
      <c r="B48" s="39" t="s">
        <v>175</v>
      </c>
      <c r="C48" s="39" t="s">
        <v>146</v>
      </c>
      <c r="D48" s="42">
        <v>80000</v>
      </c>
      <c r="E48" s="40">
        <v>874.2</v>
      </c>
      <c r="F48" s="41">
        <v>0.53916807200024996</v>
      </c>
      <c r="G48" s="40"/>
      <c r="H48" s="40"/>
      <c r="I48" s="43"/>
    </row>
    <row r="49" spans="1:9" x14ac:dyDescent="0.2">
      <c r="A49" s="39" t="s">
        <v>185</v>
      </c>
      <c r="B49" s="39" t="s">
        <v>184</v>
      </c>
      <c r="C49" s="39" t="s">
        <v>129</v>
      </c>
      <c r="D49" s="42">
        <v>100000</v>
      </c>
      <c r="E49" s="40">
        <v>831.5</v>
      </c>
      <c r="F49" s="41">
        <v>0.512832591933433</v>
      </c>
      <c r="G49" s="40"/>
      <c r="H49" s="40"/>
      <c r="I49" s="43"/>
    </row>
    <row r="50" spans="1:9" x14ac:dyDescent="0.2">
      <c r="A50" s="39" t="s">
        <v>189</v>
      </c>
      <c r="B50" s="39" t="s">
        <v>188</v>
      </c>
      <c r="C50" s="39" t="s">
        <v>114</v>
      </c>
      <c r="D50" s="42">
        <v>50000</v>
      </c>
      <c r="E50" s="40">
        <v>383.85</v>
      </c>
      <c r="F50" s="41">
        <v>0.236741780413287</v>
      </c>
      <c r="G50" s="40"/>
      <c r="H50" s="40"/>
      <c r="I50" s="43"/>
    </row>
    <row r="51" spans="1:9" x14ac:dyDescent="0.2">
      <c r="A51" s="38" t="s">
        <v>30</v>
      </c>
      <c r="B51" s="38"/>
      <c r="C51" s="38"/>
      <c r="D51" s="38"/>
      <c r="E51" s="44">
        <f>SUM(E7:E50)</f>
        <v>107340.54951200001</v>
      </c>
      <c r="F51" s="45">
        <f>SUM(F7:F50)</f>
        <v>66.202925106191245</v>
      </c>
      <c r="G51" s="44">
        <f>SUM(G7:G50)</f>
        <v>0</v>
      </c>
      <c r="H51" s="44">
        <f>SUM(H7:H50)</f>
        <v>0</v>
      </c>
      <c r="I51" s="38"/>
    </row>
    <row r="52" spans="1:9" x14ac:dyDescent="0.2">
      <c r="A52" s="39"/>
      <c r="B52" s="39"/>
      <c r="C52" s="39"/>
      <c r="D52" s="39"/>
      <c r="E52" s="40"/>
      <c r="F52" s="41"/>
      <c r="G52" s="40"/>
      <c r="H52" s="39"/>
      <c r="I52" s="39"/>
    </row>
    <row r="53" spans="1:9" x14ac:dyDescent="0.2">
      <c r="A53" s="38" t="s">
        <v>279</v>
      </c>
      <c r="B53" s="39"/>
      <c r="C53" s="39"/>
      <c r="D53" s="39"/>
      <c r="E53" s="40"/>
      <c r="F53" s="41"/>
      <c r="G53" s="40"/>
      <c r="H53" s="39"/>
      <c r="I53" s="39"/>
    </row>
    <row r="54" spans="1:9" x14ac:dyDescent="0.2">
      <c r="A54" s="39"/>
      <c r="B54" s="21" t="s">
        <v>842</v>
      </c>
      <c r="C54" s="39"/>
      <c r="D54" s="39"/>
      <c r="E54" s="40"/>
      <c r="F54" s="41"/>
      <c r="G54" s="40">
        <v>-30095.867999999999</v>
      </c>
      <c r="H54" s="40">
        <v>-18.561806365515899</v>
      </c>
      <c r="I54" s="43"/>
    </row>
    <row r="55" spans="1:9" x14ac:dyDescent="0.2">
      <c r="A55" s="38" t="s">
        <v>30</v>
      </c>
      <c r="B55" s="38"/>
      <c r="C55" s="38"/>
      <c r="D55" s="38"/>
      <c r="E55" s="44"/>
      <c r="F55" s="45"/>
      <c r="G55" s="44">
        <f>SUM(G53:G54)</f>
        <v>-30095.867999999999</v>
      </c>
      <c r="H55" s="44">
        <f>SUM(H53:H54)</f>
        <v>-18.561806365515899</v>
      </c>
      <c r="I55" s="38"/>
    </row>
    <row r="56" spans="1:9" x14ac:dyDescent="0.2">
      <c r="A56" s="39"/>
      <c r="B56" s="39"/>
      <c r="C56" s="39"/>
      <c r="D56" s="39"/>
      <c r="E56" s="40"/>
      <c r="F56" s="41"/>
      <c r="G56" s="40"/>
      <c r="H56" s="39"/>
      <c r="I56" s="39"/>
    </row>
    <row r="57" spans="1:9" x14ac:dyDescent="0.2">
      <c r="A57" s="38" t="s">
        <v>62</v>
      </c>
      <c r="B57" s="39"/>
      <c r="C57" s="39"/>
      <c r="D57" s="39"/>
      <c r="E57" s="40"/>
      <c r="F57" s="41"/>
      <c r="G57" s="40"/>
      <c r="H57" s="39"/>
      <c r="I57" s="39"/>
    </row>
    <row r="58" spans="1:9" x14ac:dyDescent="0.2">
      <c r="A58" s="38" t="s">
        <v>63</v>
      </c>
      <c r="B58" s="39"/>
      <c r="C58" s="39"/>
      <c r="D58" s="39"/>
      <c r="E58" s="40"/>
      <c r="F58" s="41"/>
      <c r="G58" s="40"/>
      <c r="H58" s="39"/>
      <c r="I58" s="39"/>
    </row>
    <row r="59" spans="1:9" x14ac:dyDescent="0.2">
      <c r="A59" s="39" t="s">
        <v>191</v>
      </c>
      <c r="B59" s="39" t="s">
        <v>190</v>
      </c>
      <c r="C59" s="39" t="s">
        <v>66</v>
      </c>
      <c r="D59" s="42">
        <v>200</v>
      </c>
      <c r="E59" s="40">
        <v>2112.3766230000001</v>
      </c>
      <c r="F59" s="41">
        <v>1.3028209004361799</v>
      </c>
      <c r="G59" s="43"/>
      <c r="H59" s="43"/>
      <c r="I59" s="43">
        <v>8</v>
      </c>
    </row>
    <row r="60" spans="1:9" x14ac:dyDescent="0.2">
      <c r="A60" s="39" t="s">
        <v>272</v>
      </c>
      <c r="B60" s="39" t="s">
        <v>271</v>
      </c>
      <c r="C60" s="39" t="s">
        <v>66</v>
      </c>
      <c r="D60" s="42">
        <v>150</v>
      </c>
      <c r="E60" s="40">
        <v>1559.0645</v>
      </c>
      <c r="F60" s="41">
        <v>0.96156234338713498</v>
      </c>
      <c r="G60" s="43"/>
      <c r="H60" s="43"/>
      <c r="I60" s="43">
        <v>8.1649999999999991</v>
      </c>
    </row>
    <row r="61" spans="1:9" x14ac:dyDescent="0.2">
      <c r="A61" s="39" t="s">
        <v>270</v>
      </c>
      <c r="B61" s="39" t="s">
        <v>269</v>
      </c>
      <c r="C61" s="39" t="s">
        <v>66</v>
      </c>
      <c r="D61" s="42">
        <v>150</v>
      </c>
      <c r="E61" s="40">
        <v>1550.9201556999999</v>
      </c>
      <c r="F61" s="41">
        <v>0.95653927039018105</v>
      </c>
      <c r="G61" s="43"/>
      <c r="H61" s="43"/>
      <c r="I61" s="43">
        <v>7.9050000000000002</v>
      </c>
    </row>
    <row r="62" spans="1:9" x14ac:dyDescent="0.2">
      <c r="A62" s="38" t="s">
        <v>30</v>
      </c>
      <c r="B62" s="38"/>
      <c r="C62" s="38"/>
      <c r="D62" s="38"/>
      <c r="E62" s="44">
        <f>SUM(E58:E61)</f>
        <v>5222.3612787000002</v>
      </c>
      <c r="F62" s="45">
        <f>SUM(F58:F61)</f>
        <v>3.2209225142134961</v>
      </c>
      <c r="G62" s="44"/>
      <c r="H62" s="38"/>
      <c r="I62" s="38"/>
    </row>
    <row r="63" spans="1:9" x14ac:dyDescent="0.2">
      <c r="A63" s="39"/>
      <c r="B63" s="39"/>
      <c r="C63" s="39"/>
      <c r="D63" s="39"/>
      <c r="E63" s="40"/>
      <c r="F63" s="41"/>
      <c r="G63" s="40"/>
      <c r="H63" s="39"/>
      <c r="I63" s="39"/>
    </row>
    <row r="64" spans="1:9" x14ac:dyDescent="0.2">
      <c r="A64" s="38" t="s">
        <v>23</v>
      </c>
      <c r="B64" s="39"/>
      <c r="C64" s="39"/>
      <c r="D64" s="39"/>
      <c r="E64" s="40"/>
      <c r="F64" s="41"/>
      <c r="G64" s="40"/>
      <c r="H64" s="39"/>
      <c r="I64" s="39"/>
    </row>
    <row r="65" spans="1:9" x14ac:dyDescent="0.2">
      <c r="A65" s="38" t="s">
        <v>24</v>
      </c>
      <c r="B65" s="39"/>
      <c r="C65" s="39"/>
      <c r="D65" s="39"/>
      <c r="E65" s="40"/>
      <c r="F65" s="41"/>
      <c r="G65" s="40"/>
      <c r="H65" s="39"/>
      <c r="I65" s="39"/>
    </row>
    <row r="66" spans="1:9" x14ac:dyDescent="0.2">
      <c r="A66" s="39" t="s">
        <v>199</v>
      </c>
      <c r="B66" s="39" t="s">
        <v>198</v>
      </c>
      <c r="C66" s="39" t="s">
        <v>28</v>
      </c>
      <c r="D66" s="42">
        <v>800</v>
      </c>
      <c r="E66" s="40">
        <v>3966.3679999999999</v>
      </c>
      <c r="F66" s="41">
        <v>2.4462811569474798</v>
      </c>
      <c r="G66" s="43"/>
      <c r="H66" s="43"/>
      <c r="I66" s="43">
        <v>7.3693999999999997</v>
      </c>
    </row>
    <row r="67" spans="1:9" x14ac:dyDescent="0.2">
      <c r="A67" s="39" t="s">
        <v>281</v>
      </c>
      <c r="B67" s="39" t="s">
        <v>280</v>
      </c>
      <c r="C67" s="39" t="s">
        <v>28</v>
      </c>
      <c r="D67" s="42">
        <v>500</v>
      </c>
      <c r="E67" s="40">
        <v>2497.0174999999999</v>
      </c>
      <c r="F67" s="41">
        <v>1.54005045896349</v>
      </c>
      <c r="G67" s="43"/>
      <c r="H67" s="43"/>
      <c r="I67" s="43">
        <v>7.2660999999999998</v>
      </c>
    </row>
    <row r="68" spans="1:9" x14ac:dyDescent="0.2">
      <c r="A68" s="39" t="s">
        <v>283</v>
      </c>
      <c r="B68" s="39" t="s">
        <v>282</v>
      </c>
      <c r="C68" s="39" t="s">
        <v>27</v>
      </c>
      <c r="D68" s="42">
        <v>500</v>
      </c>
      <c r="E68" s="40">
        <v>2493.5025000000001</v>
      </c>
      <c r="F68" s="41">
        <v>1.53788256171677</v>
      </c>
      <c r="G68" s="43"/>
      <c r="H68" s="43"/>
      <c r="I68" s="43">
        <v>7.3162000000000003</v>
      </c>
    </row>
    <row r="69" spans="1:9" x14ac:dyDescent="0.2">
      <c r="A69" s="39" t="s">
        <v>285</v>
      </c>
      <c r="B69" s="39" t="s">
        <v>284</v>
      </c>
      <c r="C69" s="39" t="s">
        <v>29</v>
      </c>
      <c r="D69" s="42">
        <v>500</v>
      </c>
      <c r="E69" s="40">
        <v>2492.4924999999998</v>
      </c>
      <c r="F69" s="41">
        <v>1.5372596381835799</v>
      </c>
      <c r="G69" s="43"/>
      <c r="H69" s="43"/>
      <c r="I69" s="43">
        <v>7.3292999999999999</v>
      </c>
    </row>
    <row r="70" spans="1:9" x14ac:dyDescent="0.2">
      <c r="A70" s="39" t="s">
        <v>197</v>
      </c>
      <c r="B70" s="39" t="s">
        <v>196</v>
      </c>
      <c r="C70" s="39" t="s">
        <v>28</v>
      </c>
      <c r="D70" s="42">
        <v>100</v>
      </c>
      <c r="E70" s="40">
        <v>497.29849999999999</v>
      </c>
      <c r="F70" s="41">
        <v>0.30671182046856099</v>
      </c>
      <c r="G70" s="43"/>
      <c r="H70" s="43"/>
      <c r="I70" s="43">
        <v>7.3437000000000001</v>
      </c>
    </row>
    <row r="71" spans="1:9" x14ac:dyDescent="0.2">
      <c r="A71" s="38" t="s">
        <v>30</v>
      </c>
      <c r="B71" s="38"/>
      <c r="C71" s="38"/>
      <c r="D71" s="38"/>
      <c r="E71" s="44">
        <f>SUM(E65:E70)</f>
        <v>11946.679000000002</v>
      </c>
      <c r="F71" s="45">
        <f>SUM(F65:F70)</f>
        <v>7.3681856362798808</v>
      </c>
      <c r="G71" s="44"/>
      <c r="H71" s="38"/>
      <c r="I71" s="38"/>
    </row>
    <row r="72" spans="1:9" x14ac:dyDescent="0.2">
      <c r="A72" s="39"/>
      <c r="B72" s="39"/>
      <c r="C72" s="39"/>
      <c r="D72" s="39"/>
      <c r="E72" s="40"/>
      <c r="F72" s="41"/>
      <c r="G72" s="40"/>
      <c r="H72" s="39"/>
      <c r="I72" s="39"/>
    </row>
    <row r="73" spans="1:9" x14ac:dyDescent="0.2">
      <c r="A73" s="38" t="s">
        <v>31</v>
      </c>
      <c r="B73" s="39"/>
      <c r="C73" s="39"/>
      <c r="D73" s="39"/>
      <c r="E73" s="40"/>
      <c r="F73" s="41"/>
      <c r="G73" s="40"/>
      <c r="H73" s="39"/>
      <c r="I73" s="39"/>
    </row>
    <row r="74" spans="1:9" x14ac:dyDescent="0.2">
      <c r="A74" s="39" t="s">
        <v>33</v>
      </c>
      <c r="B74" s="39" t="s">
        <v>32</v>
      </c>
      <c r="C74" s="39" t="s">
        <v>28</v>
      </c>
      <c r="D74" s="42">
        <v>500</v>
      </c>
      <c r="E74" s="40">
        <v>2475.1999999999998</v>
      </c>
      <c r="F74" s="41">
        <v>1.5265943855124899</v>
      </c>
      <c r="G74" s="43"/>
      <c r="H74" s="43"/>
      <c r="I74" s="43">
        <v>7.9501999999999997</v>
      </c>
    </row>
    <row r="75" spans="1:9" x14ac:dyDescent="0.2">
      <c r="A75" s="39" t="s">
        <v>201</v>
      </c>
      <c r="B75" s="39" t="s">
        <v>200</v>
      </c>
      <c r="C75" s="39" t="s">
        <v>28</v>
      </c>
      <c r="D75" s="42">
        <v>500</v>
      </c>
      <c r="E75" s="40">
        <v>2472.9</v>
      </c>
      <c r="F75" s="41">
        <v>1.5251758467735299</v>
      </c>
      <c r="G75" s="43"/>
      <c r="H75" s="43"/>
      <c r="I75" s="43">
        <v>7.9999000000000002</v>
      </c>
    </row>
    <row r="76" spans="1:9" x14ac:dyDescent="0.2">
      <c r="A76" s="38" t="s">
        <v>30</v>
      </c>
      <c r="B76" s="38"/>
      <c r="C76" s="38"/>
      <c r="D76" s="38"/>
      <c r="E76" s="44">
        <f>SUM(E73:E75)</f>
        <v>4948.1000000000004</v>
      </c>
      <c r="F76" s="45">
        <f>SUM(F73:F75)</f>
        <v>3.0517702322860201</v>
      </c>
      <c r="G76" s="44"/>
      <c r="H76" s="38"/>
      <c r="I76" s="38"/>
    </row>
    <row r="77" spans="1:9" x14ac:dyDescent="0.2">
      <c r="A77" s="39"/>
      <c r="B77" s="39"/>
      <c r="C77" s="39"/>
      <c r="D77" s="39"/>
      <c r="E77" s="40"/>
      <c r="F77" s="41"/>
      <c r="G77" s="40"/>
      <c r="H77" s="39"/>
      <c r="I77" s="39"/>
    </row>
    <row r="78" spans="1:9" x14ac:dyDescent="0.2">
      <c r="A78" s="38" t="s">
        <v>56</v>
      </c>
      <c r="B78" s="39"/>
      <c r="C78" s="39"/>
      <c r="D78" s="39"/>
      <c r="E78" s="40"/>
      <c r="F78" s="41"/>
      <c r="G78" s="40"/>
      <c r="H78" s="39"/>
      <c r="I78" s="39"/>
    </row>
    <row r="79" spans="1:9" x14ac:dyDescent="0.2">
      <c r="A79" s="39" t="s">
        <v>209</v>
      </c>
      <c r="B79" s="39" t="s">
        <v>208</v>
      </c>
      <c r="C79" s="39" t="s">
        <v>59</v>
      </c>
      <c r="D79" s="42">
        <v>15000000</v>
      </c>
      <c r="E79" s="40">
        <v>15334.28</v>
      </c>
      <c r="F79" s="41">
        <v>9.4575087887348293</v>
      </c>
      <c r="G79" s="43"/>
      <c r="H79" s="43"/>
      <c r="I79" s="43">
        <v>7.1654784028125098</v>
      </c>
    </row>
    <row r="80" spans="1:9" x14ac:dyDescent="0.2">
      <c r="A80" s="39" t="s">
        <v>274</v>
      </c>
      <c r="B80" s="39" t="s">
        <v>273</v>
      </c>
      <c r="C80" s="39" t="s">
        <v>59</v>
      </c>
      <c r="D80" s="42">
        <v>480000</v>
      </c>
      <c r="E80" s="40">
        <v>488.92703999999998</v>
      </c>
      <c r="F80" s="41">
        <v>0.30154867250696499</v>
      </c>
      <c r="G80" s="43"/>
      <c r="H80" s="43"/>
      <c r="I80" s="43">
        <v>7.1563235866124897</v>
      </c>
    </row>
    <row r="81" spans="1:9" x14ac:dyDescent="0.2">
      <c r="A81" s="38" t="s">
        <v>30</v>
      </c>
      <c r="B81" s="38"/>
      <c r="C81" s="38"/>
      <c r="D81" s="38"/>
      <c r="E81" s="44">
        <f>SUM(E79:E80)</f>
        <v>15823.207040000001</v>
      </c>
      <c r="F81" s="45">
        <f>SUM(F79:F80)</f>
        <v>9.7590574612417935</v>
      </c>
      <c r="G81" s="44"/>
      <c r="H81" s="38"/>
      <c r="I81" s="38"/>
    </row>
    <row r="82" spans="1:9" x14ac:dyDescent="0.2">
      <c r="A82" s="39"/>
      <c r="B82" s="39"/>
      <c r="C82" s="39"/>
      <c r="D82" s="39"/>
      <c r="E82" s="40"/>
      <c r="F82" s="41"/>
      <c r="G82" s="40"/>
      <c r="H82" s="39"/>
      <c r="I82" s="39"/>
    </row>
    <row r="83" spans="1:9" x14ac:dyDescent="0.2">
      <c r="A83" s="38" t="s">
        <v>36</v>
      </c>
      <c r="B83" s="38"/>
      <c r="C83" s="38"/>
      <c r="D83" s="38"/>
      <c r="E83" s="44">
        <f>E51+E55+E62+E71+E76+E81</f>
        <v>145280.89683070002</v>
      </c>
      <c r="F83" s="45">
        <f>F51+F55+F62+F71+F76+F81</f>
        <v>89.602860950212431</v>
      </c>
      <c r="G83" s="44"/>
      <c r="H83" s="38"/>
      <c r="I83" s="38"/>
    </row>
    <row r="84" spans="1:9" x14ac:dyDescent="0.2">
      <c r="A84" s="38"/>
      <c r="B84" s="38"/>
      <c r="C84" s="38"/>
      <c r="D84" s="38"/>
      <c r="E84" s="44"/>
      <c r="F84" s="45"/>
      <c r="G84" s="44"/>
      <c r="H84" s="38"/>
      <c r="I84" s="38"/>
    </row>
    <row r="85" spans="1:9" x14ac:dyDescent="0.2">
      <c r="A85" s="38" t="s">
        <v>254</v>
      </c>
      <c r="B85" s="38"/>
      <c r="C85" s="38"/>
      <c r="D85" s="38"/>
      <c r="E85" s="82">
        <v>4432.8401700000004</v>
      </c>
      <c r="F85" s="82">
        <f>E85/E89*100</f>
        <v>2.7339806542486373</v>
      </c>
      <c r="G85" s="44"/>
      <c r="H85" s="38"/>
      <c r="I85" s="38"/>
    </row>
    <row r="86" spans="1:9" x14ac:dyDescent="0.2">
      <c r="A86" s="38"/>
      <c r="B86" s="38"/>
      <c r="C86" s="38"/>
      <c r="D86" s="38"/>
      <c r="E86" s="44"/>
      <c r="F86" s="45"/>
      <c r="G86" s="44"/>
      <c r="H86" s="38"/>
      <c r="I86" s="38"/>
    </row>
    <row r="87" spans="1:9" x14ac:dyDescent="0.2">
      <c r="A87" s="38" t="s">
        <v>38</v>
      </c>
      <c r="B87" s="38"/>
      <c r="C87" s="38"/>
      <c r="D87" s="38"/>
      <c r="E87" s="44">
        <f>E89-(E51+E55+E62+E71+E76+E81+E85)</f>
        <v>12424.943940999976</v>
      </c>
      <c r="F87" s="45">
        <f>F89-(F51+F55+F62+F71+F76+F81+F85)</f>
        <v>7.6631583955389289</v>
      </c>
      <c r="G87" s="44"/>
      <c r="H87" s="38"/>
      <c r="I87" s="38"/>
    </row>
    <row r="88" spans="1:9" x14ac:dyDescent="0.2">
      <c r="A88" s="39"/>
      <c r="B88" s="39"/>
      <c r="C88" s="39"/>
      <c r="D88" s="39"/>
      <c r="E88" s="40"/>
      <c r="F88" s="41"/>
      <c r="G88" s="40"/>
      <c r="H88" s="39"/>
      <c r="I88" s="39"/>
    </row>
    <row r="89" spans="1:9" x14ac:dyDescent="0.2">
      <c r="A89" s="46" t="s">
        <v>37</v>
      </c>
      <c r="B89" s="46"/>
      <c r="C89" s="46"/>
      <c r="D89" s="46"/>
      <c r="E89" s="47">
        <v>162138.6809417</v>
      </c>
      <c r="F89" s="48">
        <v>100</v>
      </c>
      <c r="G89" s="47"/>
      <c r="H89" s="46"/>
      <c r="I89" s="46"/>
    </row>
    <row r="91" spans="1:9" x14ac:dyDescent="0.2">
      <c r="A91" s="14" t="s">
        <v>39</v>
      </c>
    </row>
    <row r="92" spans="1:9" x14ac:dyDescent="0.2">
      <c r="A92" s="14" t="s">
        <v>41</v>
      </c>
    </row>
    <row r="94" spans="1:9" x14ac:dyDescent="0.2">
      <c r="A94" s="14" t="s">
        <v>42</v>
      </c>
    </row>
    <row r="95" spans="1:9" x14ac:dyDescent="0.2">
      <c r="A95" s="14" t="s">
        <v>43</v>
      </c>
    </row>
    <row r="96" spans="1:9" x14ac:dyDescent="0.2">
      <c r="A96" s="14" t="s">
        <v>44</v>
      </c>
      <c r="B96" s="14"/>
      <c r="C96" s="30" t="s">
        <v>46</v>
      </c>
      <c r="D96" s="14" t="s">
        <v>45</v>
      </c>
    </row>
    <row r="97" spans="1:5" x14ac:dyDescent="0.2">
      <c r="A97" s="7" t="s">
        <v>64</v>
      </c>
      <c r="C97" s="31">
        <v>11.0566</v>
      </c>
      <c r="D97" s="31">
        <v>12.3551</v>
      </c>
    </row>
    <row r="98" spans="1:5" x14ac:dyDescent="0.2">
      <c r="A98" s="7" t="s">
        <v>72</v>
      </c>
      <c r="C98" s="31">
        <v>11.0566</v>
      </c>
      <c r="D98" s="31">
        <v>12.3551</v>
      </c>
    </row>
    <row r="99" spans="1:5" x14ac:dyDescent="0.2">
      <c r="A99" s="7" t="s">
        <v>65</v>
      </c>
      <c r="C99" s="31">
        <v>11.2464</v>
      </c>
      <c r="D99" s="31">
        <v>12.6769</v>
      </c>
    </row>
    <row r="100" spans="1:5" x14ac:dyDescent="0.2">
      <c r="A100" s="7" t="s">
        <v>73</v>
      </c>
      <c r="C100" s="31">
        <v>11.2464</v>
      </c>
      <c r="D100" s="31">
        <v>12.6769</v>
      </c>
    </row>
    <row r="102" spans="1:5" x14ac:dyDescent="0.2">
      <c r="A102" s="7" t="s">
        <v>51</v>
      </c>
    </row>
    <row r="104" spans="1:5" x14ac:dyDescent="0.2">
      <c r="A104" s="14" t="s">
        <v>47</v>
      </c>
      <c r="D104" s="30" t="s">
        <v>53</v>
      </c>
    </row>
    <row r="106" spans="1:5" x14ac:dyDescent="0.2">
      <c r="A106" s="14" t="s">
        <v>255</v>
      </c>
      <c r="D106" s="34" t="s">
        <v>286</v>
      </c>
    </row>
    <row r="108" spans="1:5" x14ac:dyDescent="0.2">
      <c r="A108" s="14" t="s">
        <v>257</v>
      </c>
      <c r="D108" s="34">
        <f>ABS(+H51+H55)</f>
        <v>18.561806365515899</v>
      </c>
    </row>
    <row r="110" spans="1:5" x14ac:dyDescent="0.2">
      <c r="A110" s="14" t="s">
        <v>258</v>
      </c>
      <c r="D110" s="49">
        <v>1.359</v>
      </c>
    </row>
    <row r="112" spans="1:5" x14ac:dyDescent="0.2">
      <c r="A112" s="14" t="s">
        <v>259</v>
      </c>
      <c r="D112" s="34">
        <v>1.5702798344189095</v>
      </c>
      <c r="E112" s="10" t="s">
        <v>52</v>
      </c>
    </row>
    <row r="114" spans="1:9" x14ac:dyDescent="0.2">
      <c r="A114" s="14" t="s">
        <v>260</v>
      </c>
      <c r="D114" s="30" t="s">
        <v>53</v>
      </c>
    </row>
    <row r="116" spans="1:9" x14ac:dyDescent="0.2">
      <c r="A116" s="57" t="s">
        <v>861</v>
      </c>
      <c r="B116" s="56"/>
      <c r="C116" s="56"/>
      <c r="D116" s="30"/>
    </row>
    <row r="117" spans="1:9" x14ac:dyDescent="0.2">
      <c r="A117" s="56"/>
      <c r="B117" s="56"/>
      <c r="C117" s="56"/>
      <c r="D117" s="30"/>
    </row>
    <row r="118" spans="1:9" x14ac:dyDescent="0.2">
      <c r="A118" s="58" t="s">
        <v>845</v>
      </c>
      <c r="B118" s="58" t="s">
        <v>846</v>
      </c>
      <c r="C118" s="58" t="s">
        <v>847</v>
      </c>
      <c r="D118" s="59" t="s">
        <v>3</v>
      </c>
    </row>
    <row r="119" spans="1:9" x14ac:dyDescent="0.2">
      <c r="A119" s="60" t="s">
        <v>153</v>
      </c>
      <c r="B119" s="61">
        <v>100000</v>
      </c>
      <c r="C119" s="62">
        <v>519.54999999999995</v>
      </c>
      <c r="D119" s="63">
        <f>C119/E89</f>
        <v>3.2043556601204486E-3</v>
      </c>
    </row>
    <row r="121" spans="1:9" x14ac:dyDescent="0.2">
      <c r="A121" s="14" t="s">
        <v>812</v>
      </c>
      <c r="G121" s="11"/>
      <c r="H121" s="11"/>
      <c r="I121" s="11"/>
    </row>
    <row r="122" spans="1:9" x14ac:dyDescent="0.2">
      <c r="G122" s="11"/>
      <c r="H122" s="11"/>
      <c r="I122" s="11"/>
    </row>
    <row r="123" spans="1:9" x14ac:dyDescent="0.2">
      <c r="A123" s="53" t="s">
        <v>814</v>
      </c>
      <c r="G123" s="11"/>
      <c r="H123" s="11"/>
      <c r="I123" s="11"/>
    </row>
    <row r="124" spans="1:9" x14ac:dyDescent="0.2">
      <c r="G124" s="11"/>
      <c r="H124" s="11"/>
      <c r="I124" s="11"/>
    </row>
    <row r="125" spans="1:9" x14ac:dyDescent="0.2">
      <c r="G125" s="11"/>
      <c r="H125" s="11"/>
      <c r="I125" s="11"/>
    </row>
    <row r="126" spans="1:9" x14ac:dyDescent="0.2">
      <c r="G126" s="11"/>
      <c r="H126" s="11"/>
      <c r="I126" s="11"/>
    </row>
    <row r="127" spans="1:9" x14ac:dyDescent="0.2">
      <c r="G127" s="11"/>
      <c r="H127" s="11"/>
      <c r="I127" s="11"/>
    </row>
    <row r="128" spans="1:9" x14ac:dyDescent="0.2">
      <c r="G128" s="11"/>
      <c r="H128" s="11"/>
      <c r="I128" s="11"/>
    </row>
    <row r="129" spans="1:9" x14ac:dyDescent="0.2">
      <c r="G129" s="11"/>
      <c r="H129" s="11"/>
      <c r="I129" s="11"/>
    </row>
    <row r="130" spans="1:9" x14ac:dyDescent="0.2">
      <c r="G130" s="11"/>
      <c r="H130" s="11"/>
      <c r="I130" s="11"/>
    </row>
    <row r="131" spans="1:9" x14ac:dyDescent="0.2">
      <c r="G131" s="11"/>
      <c r="H131" s="11"/>
      <c r="I131" s="11"/>
    </row>
    <row r="132" spans="1:9" x14ac:dyDescent="0.2">
      <c r="G132" s="11"/>
      <c r="H132" s="11"/>
      <c r="I132" s="11"/>
    </row>
    <row r="133" spans="1:9" x14ac:dyDescent="0.2">
      <c r="G133" s="11"/>
      <c r="H133" s="11"/>
      <c r="I133" s="11"/>
    </row>
    <row r="134" spans="1:9" x14ac:dyDescent="0.2">
      <c r="G134" s="11"/>
      <c r="H134" s="11"/>
      <c r="I134" s="11"/>
    </row>
    <row r="135" spans="1:9" x14ac:dyDescent="0.2">
      <c r="G135" s="11"/>
      <c r="H135" s="11"/>
      <c r="I135" s="11"/>
    </row>
    <row r="136" spans="1:9" x14ac:dyDescent="0.2">
      <c r="G136" s="11"/>
      <c r="H136" s="11"/>
      <c r="I136" s="11"/>
    </row>
    <row r="137" spans="1:9" x14ac:dyDescent="0.2">
      <c r="G137" s="11"/>
      <c r="H137" s="11"/>
      <c r="I137" s="11"/>
    </row>
    <row r="138" spans="1:9" x14ac:dyDescent="0.2">
      <c r="G138" s="11"/>
      <c r="H138" s="11"/>
      <c r="I138" s="11"/>
    </row>
    <row r="139" spans="1:9" x14ac:dyDescent="0.2">
      <c r="A139" s="53" t="s">
        <v>818</v>
      </c>
      <c r="G139" s="11"/>
      <c r="H139" s="11"/>
      <c r="I139" s="11"/>
    </row>
    <row r="140" spans="1:9" x14ac:dyDescent="0.2">
      <c r="G140" s="11"/>
      <c r="H140" s="11"/>
      <c r="I140" s="11"/>
    </row>
    <row r="141" spans="1:9" x14ac:dyDescent="0.2">
      <c r="A141" s="53" t="s">
        <v>815</v>
      </c>
      <c r="G141" s="11"/>
      <c r="H141" s="11"/>
      <c r="I141" s="11"/>
    </row>
    <row r="142" spans="1:9" x14ac:dyDescent="0.2">
      <c r="G142" s="11"/>
      <c r="H142" s="11"/>
      <c r="I142" s="11"/>
    </row>
    <row r="143" spans="1:9" x14ac:dyDescent="0.2">
      <c r="G143" s="11"/>
      <c r="H143" s="11"/>
      <c r="I143" s="11"/>
    </row>
    <row r="144" spans="1:9" x14ac:dyDescent="0.2">
      <c r="G144" s="11"/>
      <c r="H144" s="11"/>
      <c r="I144" s="11"/>
    </row>
    <row r="145" spans="7:9" x14ac:dyDescent="0.2">
      <c r="G145" s="11"/>
      <c r="H145" s="11"/>
      <c r="I145" s="11"/>
    </row>
    <row r="146" spans="7:9" x14ac:dyDescent="0.2">
      <c r="G146" s="11"/>
      <c r="H146" s="11"/>
      <c r="I146" s="11"/>
    </row>
    <row r="147" spans="7:9" x14ac:dyDescent="0.2">
      <c r="G147" s="11"/>
      <c r="H147" s="11"/>
      <c r="I147" s="11"/>
    </row>
    <row r="148" spans="7:9" x14ac:dyDescent="0.2">
      <c r="G148" s="11"/>
      <c r="H148" s="11"/>
      <c r="I148" s="11"/>
    </row>
    <row r="149" spans="7:9" x14ac:dyDescent="0.2">
      <c r="G149" s="11"/>
      <c r="H149" s="11"/>
      <c r="I149" s="11"/>
    </row>
    <row r="150" spans="7:9" x14ac:dyDescent="0.2">
      <c r="G150" s="11"/>
      <c r="H150" s="11"/>
      <c r="I150" s="11"/>
    </row>
    <row r="151" spans="7:9" x14ac:dyDescent="0.2">
      <c r="G151" s="11"/>
      <c r="H151" s="11"/>
      <c r="I151" s="11"/>
    </row>
    <row r="152" spans="7:9" x14ac:dyDescent="0.2">
      <c r="G152" s="11"/>
      <c r="H152" s="11"/>
      <c r="I152" s="11"/>
    </row>
    <row r="153" spans="7:9" x14ac:dyDescent="0.2">
      <c r="G153" s="11"/>
      <c r="H153" s="11"/>
      <c r="I153" s="11"/>
    </row>
    <row r="154" spans="7:9" x14ac:dyDescent="0.2">
      <c r="G154" s="11"/>
      <c r="H154" s="11"/>
      <c r="I154" s="11"/>
    </row>
  </sheetData>
  <mergeCells count="1">
    <mergeCell ref="A1:I1"/>
  </mergeCells>
  <conditionalFormatting sqref="F2:F3 F5:F120 F257:F65541">
    <cfRule type="cellIs" dxfId="57" priority="2" stopIfTrue="1" operator="between">
      <formula>0.009</formula>
      <formula>-0.009</formula>
    </cfRule>
  </conditionalFormatting>
  <conditionalFormatting sqref="F121:I154">
    <cfRule type="cellIs" dxfId="5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18"/>
  <sheetViews>
    <sheetView workbookViewId="0">
      <selection sqref="A1:F1"/>
    </sheetView>
  </sheetViews>
  <sheetFormatPr defaultColWidth="9.140625" defaultRowHeight="11.25" x14ac:dyDescent="0.2"/>
  <cols>
    <col min="1" max="1" width="40.5703125" style="7" bestFit="1" customWidth="1"/>
    <col min="2" max="2" width="32.140625" style="7" bestFit="1" customWidth="1"/>
    <col min="3" max="3" width="24.7109375" style="7" bestFit="1" customWidth="1"/>
    <col min="4" max="4" width="15.140625" style="7" bestFit="1" customWidth="1"/>
    <col min="5" max="5" width="23" style="10" customWidth="1"/>
    <col min="6" max="6" width="13.5703125" style="11" bestFit="1" customWidth="1"/>
    <col min="7" max="16384" width="9.140625" style="7"/>
  </cols>
  <sheetData>
    <row r="1" spans="1:6" s="1" customFormat="1" ht="15" x14ac:dyDescent="0.2">
      <c r="A1" s="85" t="s">
        <v>11</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328</v>
      </c>
      <c r="D4" s="13" t="s">
        <v>1</v>
      </c>
      <c r="E4" s="50" t="s">
        <v>6</v>
      </c>
      <c r="F4" s="12" t="s">
        <v>3</v>
      </c>
    </row>
    <row r="5" spans="1:6" x14ac:dyDescent="0.2">
      <c r="A5" s="16" t="s">
        <v>74</v>
      </c>
      <c r="B5" s="17"/>
      <c r="C5" s="17"/>
      <c r="D5" s="17"/>
      <c r="E5" s="18"/>
      <c r="F5" s="19"/>
    </row>
    <row r="6" spans="1:6" x14ac:dyDescent="0.2">
      <c r="A6" s="20" t="s">
        <v>63</v>
      </c>
      <c r="B6" s="21"/>
      <c r="C6" s="21"/>
      <c r="D6" s="21"/>
      <c r="E6" s="22"/>
      <c r="F6" s="23"/>
    </row>
    <row r="7" spans="1:6" x14ac:dyDescent="0.2">
      <c r="A7" s="21" t="s">
        <v>79</v>
      </c>
      <c r="B7" s="21" t="s">
        <v>78</v>
      </c>
      <c r="C7" s="21" t="s">
        <v>77</v>
      </c>
      <c r="D7" s="24">
        <v>740000</v>
      </c>
      <c r="E7" s="22">
        <v>10822.87</v>
      </c>
      <c r="F7" s="23">
        <v>6.2647025034219697</v>
      </c>
    </row>
    <row r="8" spans="1:6" x14ac:dyDescent="0.2">
      <c r="A8" s="21" t="s">
        <v>76</v>
      </c>
      <c r="B8" s="21" t="s">
        <v>75</v>
      </c>
      <c r="C8" s="21" t="s">
        <v>77</v>
      </c>
      <c r="D8" s="24">
        <v>800000</v>
      </c>
      <c r="E8" s="22">
        <v>8225.2000000000007</v>
      </c>
      <c r="F8" s="23">
        <v>4.7610690169193903</v>
      </c>
    </row>
    <row r="9" spans="1:6" x14ac:dyDescent="0.2">
      <c r="A9" s="21" t="s">
        <v>89</v>
      </c>
      <c r="B9" s="21" t="s">
        <v>88</v>
      </c>
      <c r="C9" s="21" t="s">
        <v>90</v>
      </c>
      <c r="D9" s="24">
        <v>251862</v>
      </c>
      <c r="E9" s="22">
        <v>7186.2525150000001</v>
      </c>
      <c r="F9" s="23">
        <v>4.1596853811366996</v>
      </c>
    </row>
    <row r="10" spans="1:6" x14ac:dyDescent="0.2">
      <c r="A10" s="21" t="s">
        <v>288</v>
      </c>
      <c r="B10" s="21" t="s">
        <v>287</v>
      </c>
      <c r="C10" s="21" t="s">
        <v>93</v>
      </c>
      <c r="D10" s="24">
        <v>1100000</v>
      </c>
      <c r="E10" s="22">
        <v>6424</v>
      </c>
      <c r="F10" s="23">
        <v>3.7184636683229799</v>
      </c>
    </row>
    <row r="11" spans="1:6" x14ac:dyDescent="0.2">
      <c r="A11" s="21" t="s">
        <v>134</v>
      </c>
      <c r="B11" s="21" t="s">
        <v>133</v>
      </c>
      <c r="C11" s="21" t="s">
        <v>135</v>
      </c>
      <c r="D11" s="24">
        <v>2500000</v>
      </c>
      <c r="E11" s="22">
        <v>6306.25</v>
      </c>
      <c r="F11" s="23">
        <v>3.65030534065408</v>
      </c>
    </row>
    <row r="12" spans="1:6" x14ac:dyDescent="0.2">
      <c r="A12" s="21" t="s">
        <v>95</v>
      </c>
      <c r="B12" s="21" t="s">
        <v>94</v>
      </c>
      <c r="C12" s="21" t="s">
        <v>82</v>
      </c>
      <c r="D12" s="24">
        <v>400000</v>
      </c>
      <c r="E12" s="22">
        <v>6304</v>
      </c>
      <c r="F12" s="23">
        <v>3.64900295222728</v>
      </c>
    </row>
    <row r="13" spans="1:6" x14ac:dyDescent="0.2">
      <c r="A13" s="21" t="s">
        <v>290</v>
      </c>
      <c r="B13" s="21" t="s">
        <v>289</v>
      </c>
      <c r="C13" s="21" t="s">
        <v>291</v>
      </c>
      <c r="D13" s="24">
        <v>1500000</v>
      </c>
      <c r="E13" s="22">
        <v>6092.25</v>
      </c>
      <c r="F13" s="23">
        <v>3.5264337302834199</v>
      </c>
    </row>
    <row r="14" spans="1:6" x14ac:dyDescent="0.2">
      <c r="A14" s="21" t="s">
        <v>106</v>
      </c>
      <c r="B14" s="21" t="s">
        <v>105</v>
      </c>
      <c r="C14" s="21" t="s">
        <v>77</v>
      </c>
      <c r="D14" s="24">
        <v>950000</v>
      </c>
      <c r="E14" s="22">
        <v>6084.75</v>
      </c>
      <c r="F14" s="23">
        <v>3.5220924355274401</v>
      </c>
    </row>
    <row r="15" spans="1:6" x14ac:dyDescent="0.2">
      <c r="A15" s="21" t="s">
        <v>108</v>
      </c>
      <c r="B15" s="21" t="s">
        <v>107</v>
      </c>
      <c r="C15" s="21" t="s">
        <v>109</v>
      </c>
      <c r="D15" s="24">
        <v>1900000</v>
      </c>
      <c r="E15" s="22">
        <v>6032.5</v>
      </c>
      <c r="F15" s="23">
        <v>3.4918480820607698</v>
      </c>
    </row>
    <row r="16" spans="1:6" x14ac:dyDescent="0.2">
      <c r="A16" s="21" t="s">
        <v>119</v>
      </c>
      <c r="B16" s="21" t="s">
        <v>118</v>
      </c>
      <c r="C16" s="21" t="s">
        <v>120</v>
      </c>
      <c r="D16" s="24">
        <v>3200000</v>
      </c>
      <c r="E16" s="22">
        <v>5523.2</v>
      </c>
      <c r="F16" s="23">
        <v>3.1970452261646098</v>
      </c>
    </row>
    <row r="17" spans="1:6" x14ac:dyDescent="0.2">
      <c r="A17" s="21" t="s">
        <v>293</v>
      </c>
      <c r="B17" s="21" t="s">
        <v>292</v>
      </c>
      <c r="C17" s="21" t="s">
        <v>219</v>
      </c>
      <c r="D17" s="24">
        <v>1200000</v>
      </c>
      <c r="E17" s="22">
        <v>5298.6</v>
      </c>
      <c r="F17" s="23">
        <v>3.0670379192055002</v>
      </c>
    </row>
    <row r="18" spans="1:6" x14ac:dyDescent="0.2">
      <c r="A18" s="21" t="s">
        <v>111</v>
      </c>
      <c r="B18" s="21" t="s">
        <v>110</v>
      </c>
      <c r="C18" s="21" t="s">
        <v>77</v>
      </c>
      <c r="D18" s="24">
        <v>330000</v>
      </c>
      <c r="E18" s="22">
        <v>5062.3649999999998</v>
      </c>
      <c r="F18" s="23">
        <v>2.93029581698161</v>
      </c>
    </row>
    <row r="19" spans="1:6" x14ac:dyDescent="0.2">
      <c r="A19" s="21" t="s">
        <v>87</v>
      </c>
      <c r="B19" s="21" t="s">
        <v>86</v>
      </c>
      <c r="C19" s="21" t="s">
        <v>77</v>
      </c>
      <c r="D19" s="24">
        <v>450000</v>
      </c>
      <c r="E19" s="22">
        <v>4804.875</v>
      </c>
      <c r="F19" s="23">
        <v>2.7812504854192701</v>
      </c>
    </row>
    <row r="20" spans="1:6" x14ac:dyDescent="0.2">
      <c r="A20" s="21" t="s">
        <v>100</v>
      </c>
      <c r="B20" s="21" t="s">
        <v>99</v>
      </c>
      <c r="C20" s="21" t="s">
        <v>101</v>
      </c>
      <c r="D20" s="24">
        <v>600000</v>
      </c>
      <c r="E20" s="22">
        <v>4265.3999999999996</v>
      </c>
      <c r="F20" s="23">
        <v>2.46898115362155</v>
      </c>
    </row>
    <row r="21" spans="1:6" x14ac:dyDescent="0.2">
      <c r="A21" s="21" t="s">
        <v>295</v>
      </c>
      <c r="B21" s="21" t="s">
        <v>294</v>
      </c>
      <c r="C21" s="21" t="s">
        <v>166</v>
      </c>
      <c r="D21" s="24">
        <v>190000</v>
      </c>
      <c r="E21" s="22">
        <v>4132.5</v>
      </c>
      <c r="F21" s="23">
        <v>2.3920534105455702</v>
      </c>
    </row>
    <row r="22" spans="1:6" x14ac:dyDescent="0.2">
      <c r="A22" s="21" t="s">
        <v>251</v>
      </c>
      <c r="B22" s="21" t="s">
        <v>250</v>
      </c>
      <c r="C22" s="21" t="s">
        <v>166</v>
      </c>
      <c r="D22" s="24">
        <v>160000</v>
      </c>
      <c r="E22" s="22">
        <v>4070.88</v>
      </c>
      <c r="F22" s="23">
        <v>2.3563853328304298</v>
      </c>
    </row>
    <row r="23" spans="1:6" x14ac:dyDescent="0.2">
      <c r="A23" s="21" t="s">
        <v>143</v>
      </c>
      <c r="B23" s="21" t="s">
        <v>142</v>
      </c>
      <c r="C23" s="21" t="s">
        <v>82</v>
      </c>
      <c r="D23" s="24">
        <v>300000</v>
      </c>
      <c r="E23" s="22">
        <v>4000.95</v>
      </c>
      <c r="F23" s="23">
        <v>2.31590710052566</v>
      </c>
    </row>
    <row r="24" spans="1:6" x14ac:dyDescent="0.2">
      <c r="A24" s="21" t="s">
        <v>297</v>
      </c>
      <c r="B24" s="21" t="s">
        <v>296</v>
      </c>
      <c r="C24" s="21" t="s">
        <v>298</v>
      </c>
      <c r="D24" s="24">
        <v>710000</v>
      </c>
      <c r="E24" s="22">
        <v>3548.9349999999999</v>
      </c>
      <c r="F24" s="23">
        <v>2.0542630539756899</v>
      </c>
    </row>
    <row r="25" spans="1:6" x14ac:dyDescent="0.2">
      <c r="A25" s="21" t="s">
        <v>173</v>
      </c>
      <c r="B25" s="21" t="s">
        <v>172</v>
      </c>
      <c r="C25" s="21" t="s">
        <v>174</v>
      </c>
      <c r="D25" s="24">
        <v>210098</v>
      </c>
      <c r="E25" s="22">
        <v>3429.639752</v>
      </c>
      <c r="F25" s="23">
        <v>1.98521027603491</v>
      </c>
    </row>
    <row r="26" spans="1:6" x14ac:dyDescent="0.2">
      <c r="A26" s="21" t="s">
        <v>300</v>
      </c>
      <c r="B26" s="21" t="s">
        <v>299</v>
      </c>
      <c r="C26" s="21" t="s">
        <v>109</v>
      </c>
      <c r="D26" s="24">
        <v>1300000</v>
      </c>
      <c r="E26" s="22">
        <v>3370.9</v>
      </c>
      <c r="F26" s="23">
        <v>1.95120939905821</v>
      </c>
    </row>
    <row r="27" spans="1:6" x14ac:dyDescent="0.2">
      <c r="A27" s="21" t="s">
        <v>116</v>
      </c>
      <c r="B27" s="21" t="s">
        <v>115</v>
      </c>
      <c r="C27" s="21" t="s">
        <v>117</v>
      </c>
      <c r="D27" s="24">
        <v>1800000</v>
      </c>
      <c r="E27" s="22">
        <v>3346.2</v>
      </c>
      <c r="F27" s="23">
        <v>1.9369120683285099</v>
      </c>
    </row>
    <row r="28" spans="1:6" x14ac:dyDescent="0.2">
      <c r="A28" s="21" t="s">
        <v>128</v>
      </c>
      <c r="B28" s="21" t="s">
        <v>127</v>
      </c>
      <c r="C28" s="21" t="s">
        <v>129</v>
      </c>
      <c r="D28" s="24">
        <v>225000</v>
      </c>
      <c r="E28" s="22">
        <v>3263.7375000000002</v>
      </c>
      <c r="F28" s="23">
        <v>1.8891795324864999</v>
      </c>
    </row>
    <row r="29" spans="1:6" x14ac:dyDescent="0.2">
      <c r="A29" s="21" t="s">
        <v>302</v>
      </c>
      <c r="B29" s="21" t="s">
        <v>301</v>
      </c>
      <c r="C29" s="21" t="s">
        <v>77</v>
      </c>
      <c r="D29" s="24">
        <v>2100000</v>
      </c>
      <c r="E29" s="22">
        <v>3042.9</v>
      </c>
      <c r="F29" s="23">
        <v>1.7613501083966401</v>
      </c>
    </row>
    <row r="30" spans="1:6" x14ac:dyDescent="0.2">
      <c r="A30" s="21" t="s">
        <v>145</v>
      </c>
      <c r="B30" s="21" t="s">
        <v>144</v>
      </c>
      <c r="C30" s="21" t="s">
        <v>146</v>
      </c>
      <c r="D30" s="24">
        <v>1000000</v>
      </c>
      <c r="E30" s="22">
        <v>3029.5</v>
      </c>
      <c r="F30" s="23">
        <v>1.75359366176595</v>
      </c>
    </row>
    <row r="31" spans="1:6" x14ac:dyDescent="0.2">
      <c r="A31" s="21" t="s">
        <v>168</v>
      </c>
      <c r="B31" s="21" t="s">
        <v>167</v>
      </c>
      <c r="C31" s="21" t="s">
        <v>166</v>
      </c>
      <c r="D31" s="24">
        <v>830000</v>
      </c>
      <c r="E31" s="22">
        <v>2999.62</v>
      </c>
      <c r="F31" s="23">
        <v>1.7362979434581201</v>
      </c>
    </row>
    <row r="32" spans="1:6" x14ac:dyDescent="0.2">
      <c r="A32" s="21" t="s">
        <v>158</v>
      </c>
      <c r="B32" s="21" t="s">
        <v>157</v>
      </c>
      <c r="C32" s="21" t="s">
        <v>159</v>
      </c>
      <c r="D32" s="24">
        <v>550000</v>
      </c>
      <c r="E32" s="22">
        <v>2767.875</v>
      </c>
      <c r="F32" s="23">
        <v>1.60215482969481</v>
      </c>
    </row>
    <row r="33" spans="1:9" x14ac:dyDescent="0.2">
      <c r="A33" s="21" t="s">
        <v>304</v>
      </c>
      <c r="B33" s="21" t="s">
        <v>303</v>
      </c>
      <c r="C33" s="21" t="s">
        <v>120</v>
      </c>
      <c r="D33" s="24">
        <v>700000</v>
      </c>
      <c r="E33" s="22">
        <v>2574.9499999999998</v>
      </c>
      <c r="F33" s="23">
        <v>1.49048225758846</v>
      </c>
    </row>
    <row r="34" spans="1:9" x14ac:dyDescent="0.2">
      <c r="A34" s="21" t="s">
        <v>165</v>
      </c>
      <c r="B34" s="21" t="s">
        <v>164</v>
      </c>
      <c r="C34" s="21" t="s">
        <v>166</v>
      </c>
      <c r="D34" s="24">
        <v>275000</v>
      </c>
      <c r="E34" s="22">
        <v>2573.5875000000001</v>
      </c>
      <c r="F34" s="23">
        <v>1.48969358904112</v>
      </c>
    </row>
    <row r="35" spans="1:9" x14ac:dyDescent="0.2">
      <c r="A35" s="21" t="s">
        <v>306</v>
      </c>
      <c r="B35" s="21" t="s">
        <v>305</v>
      </c>
      <c r="C35" s="21" t="s">
        <v>90</v>
      </c>
      <c r="D35" s="24">
        <v>1300000</v>
      </c>
      <c r="E35" s="22">
        <v>2557.1</v>
      </c>
      <c r="F35" s="23">
        <v>1.4801499760692201</v>
      </c>
    </row>
    <row r="36" spans="1:9" x14ac:dyDescent="0.2">
      <c r="A36" s="21" t="s">
        <v>245</v>
      </c>
      <c r="B36" s="21" t="s">
        <v>244</v>
      </c>
      <c r="C36" s="21" t="s">
        <v>90</v>
      </c>
      <c r="D36" s="24">
        <v>1700000</v>
      </c>
      <c r="E36" s="22">
        <v>2498.15</v>
      </c>
      <c r="F36" s="23">
        <v>1.4460273992872099</v>
      </c>
    </row>
    <row r="37" spans="1:9" x14ac:dyDescent="0.2">
      <c r="A37" s="21" t="s">
        <v>225</v>
      </c>
      <c r="B37" s="21" t="s">
        <v>224</v>
      </c>
      <c r="C37" s="21" t="s">
        <v>90</v>
      </c>
      <c r="D37" s="24">
        <v>535000</v>
      </c>
      <c r="E37" s="22">
        <v>2478.3874999999998</v>
      </c>
      <c r="F37" s="23">
        <v>1.4345880876052</v>
      </c>
    </row>
    <row r="38" spans="1:9" x14ac:dyDescent="0.2">
      <c r="A38" s="21" t="s">
        <v>214</v>
      </c>
      <c r="B38" s="21" t="s">
        <v>213</v>
      </c>
      <c r="C38" s="21" t="s">
        <v>93</v>
      </c>
      <c r="D38" s="24">
        <v>150000</v>
      </c>
      <c r="E38" s="22">
        <v>2477.3249999999998</v>
      </c>
      <c r="F38" s="23">
        <v>1.43397307084811</v>
      </c>
    </row>
    <row r="39" spans="1:9" x14ac:dyDescent="0.2">
      <c r="A39" s="21" t="s">
        <v>308</v>
      </c>
      <c r="B39" s="21" t="s">
        <v>307</v>
      </c>
      <c r="C39" s="21" t="s">
        <v>120</v>
      </c>
      <c r="D39" s="24">
        <v>900000</v>
      </c>
      <c r="E39" s="22">
        <v>2421.9</v>
      </c>
      <c r="F39" s="23">
        <v>1.4018909026014099</v>
      </c>
    </row>
    <row r="40" spans="1:9" x14ac:dyDescent="0.2">
      <c r="A40" s="21" t="s">
        <v>122</v>
      </c>
      <c r="B40" s="21" t="s">
        <v>121</v>
      </c>
      <c r="C40" s="21" t="s">
        <v>123</v>
      </c>
      <c r="D40" s="24">
        <v>1600000</v>
      </c>
      <c r="E40" s="22">
        <v>2175.1999999999998</v>
      </c>
      <c r="F40" s="23">
        <v>1.25909124709467</v>
      </c>
    </row>
    <row r="41" spans="1:9" x14ac:dyDescent="0.2">
      <c r="A41" s="21" t="s">
        <v>310</v>
      </c>
      <c r="B41" s="21" t="s">
        <v>309</v>
      </c>
      <c r="C41" s="21" t="s">
        <v>77</v>
      </c>
      <c r="D41" s="24">
        <v>1400000</v>
      </c>
      <c r="E41" s="22">
        <v>1936.9</v>
      </c>
      <c r="F41" s="23">
        <v>1.1211538417146301</v>
      </c>
    </row>
    <row r="42" spans="1:9" x14ac:dyDescent="0.2">
      <c r="A42" s="21" t="s">
        <v>180</v>
      </c>
      <c r="B42" s="21" t="s">
        <v>179</v>
      </c>
      <c r="C42" s="21" t="s">
        <v>181</v>
      </c>
      <c r="D42" s="24">
        <v>65000</v>
      </c>
      <c r="E42" s="22">
        <v>1863.29</v>
      </c>
      <c r="F42" s="23">
        <v>1.07854548078293</v>
      </c>
    </row>
    <row r="43" spans="1:9" x14ac:dyDescent="0.2">
      <c r="A43" s="21" t="s">
        <v>312</v>
      </c>
      <c r="B43" s="21" t="s">
        <v>311</v>
      </c>
      <c r="C43" s="21" t="s">
        <v>313</v>
      </c>
      <c r="D43" s="24">
        <v>300000</v>
      </c>
      <c r="E43" s="22">
        <v>1738.05</v>
      </c>
      <c r="F43" s="23">
        <v>1.0060516467510501</v>
      </c>
    </row>
    <row r="44" spans="1:9" x14ac:dyDescent="0.2">
      <c r="A44" s="21" t="s">
        <v>315</v>
      </c>
      <c r="B44" s="21" t="s">
        <v>314</v>
      </c>
      <c r="C44" s="21" t="s">
        <v>146</v>
      </c>
      <c r="D44" s="24">
        <v>60000</v>
      </c>
      <c r="E44" s="22">
        <v>1567.32</v>
      </c>
      <c r="F44" s="23">
        <v>0.90722641292589901</v>
      </c>
    </row>
    <row r="45" spans="1:9" x14ac:dyDescent="0.2">
      <c r="A45" s="21" t="s">
        <v>317</v>
      </c>
      <c r="B45" s="21" t="s">
        <v>316</v>
      </c>
      <c r="C45" s="21" t="s">
        <v>129</v>
      </c>
      <c r="D45" s="24">
        <v>1300000</v>
      </c>
      <c r="E45" s="22">
        <v>1539.85</v>
      </c>
      <c r="F45" s="23">
        <v>0.89132569733299205</v>
      </c>
    </row>
    <row r="46" spans="1:9" x14ac:dyDescent="0.2">
      <c r="A46" s="21" t="s">
        <v>319</v>
      </c>
      <c r="B46" s="21" t="s">
        <v>318</v>
      </c>
      <c r="C46" s="21" t="s">
        <v>320</v>
      </c>
      <c r="D46" s="24">
        <v>10000</v>
      </c>
      <c r="E46" s="22">
        <v>800.18499999999995</v>
      </c>
      <c r="F46" s="23">
        <v>0.46317852590862801</v>
      </c>
    </row>
    <row r="47" spans="1:9" x14ac:dyDescent="0.2">
      <c r="A47" s="21" t="s">
        <v>321</v>
      </c>
      <c r="B47" s="21" t="s">
        <v>294</v>
      </c>
      <c r="C47" s="21" t="s">
        <v>166</v>
      </c>
      <c r="D47" s="24">
        <v>6368</v>
      </c>
      <c r="E47" s="22">
        <v>51.962879999999998</v>
      </c>
      <c r="F47" s="23">
        <v>3.0078157126623099E-2</v>
      </c>
    </row>
    <row r="48" spans="1:9" x14ac:dyDescent="0.2">
      <c r="A48" s="20" t="s">
        <v>30</v>
      </c>
      <c r="B48" s="20"/>
      <c r="C48" s="20"/>
      <c r="D48" s="20"/>
      <c r="E48" s="25">
        <f>SUM(E7:E47)</f>
        <v>158690.30764700004</v>
      </c>
      <c r="F48" s="26">
        <f>SUM(F7:F47)</f>
        <v>91.85618672172572</v>
      </c>
      <c r="G48" s="14"/>
      <c r="H48" s="14"/>
      <c r="I48" s="14"/>
    </row>
    <row r="49" spans="1:9" x14ac:dyDescent="0.2">
      <c r="A49" s="21"/>
      <c r="B49" s="21"/>
      <c r="C49" s="21"/>
      <c r="D49" s="21"/>
      <c r="E49" s="22"/>
      <c r="F49" s="23"/>
    </row>
    <row r="50" spans="1:9" x14ac:dyDescent="0.2">
      <c r="A50" s="20" t="s">
        <v>322</v>
      </c>
      <c r="B50" s="21"/>
      <c r="C50" s="21"/>
      <c r="D50" s="21"/>
      <c r="E50" s="22"/>
      <c r="F50" s="23"/>
    </row>
    <row r="51" spans="1:9" x14ac:dyDescent="0.2">
      <c r="A51" s="21" t="s">
        <v>324</v>
      </c>
      <c r="B51" s="21" t="s">
        <v>323</v>
      </c>
      <c r="C51" s="21" t="s">
        <v>439</v>
      </c>
      <c r="D51" s="24">
        <v>1700000</v>
      </c>
      <c r="E51" s="22">
        <v>4311.88</v>
      </c>
      <c r="F51" s="23">
        <v>2.4958856043226199</v>
      </c>
    </row>
    <row r="52" spans="1:9" x14ac:dyDescent="0.2">
      <c r="A52" s="20" t="s">
        <v>30</v>
      </c>
      <c r="B52" s="20"/>
      <c r="C52" s="20"/>
      <c r="D52" s="20"/>
      <c r="E52" s="25">
        <f>SUM(E50:E51)</f>
        <v>4311.88</v>
      </c>
      <c r="F52" s="26">
        <f>SUM(F50:F51)</f>
        <v>2.4958856043226199</v>
      </c>
      <c r="G52" s="14"/>
      <c r="H52" s="14"/>
      <c r="I52" s="14"/>
    </row>
    <row r="53" spans="1:9" x14ac:dyDescent="0.2">
      <c r="A53" s="21"/>
      <c r="B53" s="21"/>
      <c r="C53" s="21"/>
      <c r="D53" s="21"/>
      <c r="E53" s="22"/>
      <c r="F53" s="23"/>
    </row>
    <row r="54" spans="1:9" x14ac:dyDescent="0.2">
      <c r="A54" s="20" t="s">
        <v>325</v>
      </c>
      <c r="B54" s="21"/>
      <c r="C54" s="21"/>
      <c r="D54" s="21"/>
      <c r="E54" s="22"/>
      <c r="F54" s="23"/>
    </row>
    <row r="55" spans="1:9" x14ac:dyDescent="0.2">
      <c r="A55" s="21" t="s">
        <v>327</v>
      </c>
      <c r="B55" s="21" t="s">
        <v>326</v>
      </c>
      <c r="C55" s="21" t="s">
        <v>149</v>
      </c>
      <c r="D55" s="24">
        <v>46000</v>
      </c>
      <c r="E55" s="22">
        <v>2945.860608</v>
      </c>
      <c r="F55" s="23">
        <v>1.7051798945815499</v>
      </c>
    </row>
    <row r="56" spans="1:9" x14ac:dyDescent="0.2">
      <c r="A56" s="20" t="s">
        <v>30</v>
      </c>
      <c r="B56" s="20"/>
      <c r="C56" s="20"/>
      <c r="D56" s="20"/>
      <c r="E56" s="25">
        <f>SUM(E54:E55)</f>
        <v>2945.860608</v>
      </c>
      <c r="F56" s="26">
        <f>SUM(F54:F55)</f>
        <v>1.7051798945815499</v>
      </c>
      <c r="G56" s="14"/>
      <c r="H56" s="14"/>
      <c r="I56" s="14"/>
    </row>
    <row r="57" spans="1:9" x14ac:dyDescent="0.2">
      <c r="A57" s="21"/>
      <c r="B57" s="21"/>
      <c r="C57" s="21"/>
      <c r="D57" s="21"/>
      <c r="E57" s="22"/>
      <c r="F57" s="23"/>
    </row>
    <row r="58" spans="1:9" x14ac:dyDescent="0.2">
      <c r="A58" s="20" t="s">
        <v>36</v>
      </c>
      <c r="B58" s="20"/>
      <c r="C58" s="20"/>
      <c r="D58" s="20"/>
      <c r="E58" s="25">
        <f>E48+E52+E56</f>
        <v>165948.04825500003</v>
      </c>
      <c r="F58" s="26">
        <f>F48+F52+F56</f>
        <v>96.057252220629891</v>
      </c>
      <c r="G58" s="14"/>
      <c r="H58" s="14"/>
      <c r="I58" s="14"/>
    </row>
    <row r="59" spans="1:9" x14ac:dyDescent="0.2">
      <c r="A59" s="20"/>
      <c r="B59" s="20"/>
      <c r="C59" s="20"/>
      <c r="D59" s="20"/>
      <c r="E59" s="25"/>
      <c r="F59" s="26"/>
      <c r="G59" s="14"/>
      <c r="H59" s="14"/>
      <c r="I59" s="14"/>
    </row>
    <row r="60" spans="1:9" x14ac:dyDescent="0.2">
      <c r="A60" s="20" t="s">
        <v>38</v>
      </c>
      <c r="B60" s="20"/>
      <c r="C60" s="20"/>
      <c r="D60" s="20"/>
      <c r="E60" s="25">
        <f>E62-(E48+E52+E56)</f>
        <v>6811.4721545999637</v>
      </c>
      <c r="F60" s="26">
        <f>F62-(F48+F52+F56)</f>
        <v>3.9427477793701087</v>
      </c>
      <c r="G60" s="14"/>
      <c r="H60" s="14"/>
      <c r="I60" s="14"/>
    </row>
    <row r="61" spans="1:9" x14ac:dyDescent="0.2">
      <c r="A61" s="20"/>
      <c r="B61" s="20"/>
      <c r="C61" s="20"/>
      <c r="D61" s="20"/>
      <c r="E61" s="25"/>
      <c r="F61" s="26"/>
      <c r="G61" s="14"/>
      <c r="H61" s="14"/>
      <c r="I61" s="14"/>
    </row>
    <row r="62" spans="1:9" x14ac:dyDescent="0.2">
      <c r="A62" s="27" t="s">
        <v>37</v>
      </c>
      <c r="B62" s="27"/>
      <c r="C62" s="27"/>
      <c r="D62" s="27"/>
      <c r="E62" s="28">
        <v>172759.52040959999</v>
      </c>
      <c r="F62" s="29">
        <v>100</v>
      </c>
      <c r="G62" s="14"/>
      <c r="H62" s="14"/>
      <c r="I62" s="14"/>
    </row>
    <row r="64" spans="1:9" x14ac:dyDescent="0.2">
      <c r="A64" s="14" t="s">
        <v>42</v>
      </c>
    </row>
    <row r="65" spans="1:4" x14ac:dyDescent="0.2">
      <c r="A65" s="14" t="s">
        <v>43</v>
      </c>
    </row>
    <row r="66" spans="1:4" x14ac:dyDescent="0.2">
      <c r="A66" s="14" t="s">
        <v>44</v>
      </c>
      <c r="B66" s="14"/>
      <c r="C66" s="30" t="s">
        <v>46</v>
      </c>
      <c r="D66" s="14" t="s">
        <v>45</v>
      </c>
    </row>
    <row r="67" spans="1:4" x14ac:dyDescent="0.2">
      <c r="A67" s="7" t="s">
        <v>64</v>
      </c>
      <c r="C67" s="31">
        <v>518.80070000000001</v>
      </c>
      <c r="D67" s="31">
        <v>617.38319999999999</v>
      </c>
    </row>
    <row r="68" spans="1:4" x14ac:dyDescent="0.2">
      <c r="A68" s="7" t="s">
        <v>72</v>
      </c>
      <c r="C68" s="31">
        <v>87.805099999999996</v>
      </c>
      <c r="D68" s="31">
        <v>96.366</v>
      </c>
    </row>
    <row r="69" spans="1:4" x14ac:dyDescent="0.2">
      <c r="A69" s="7" t="s">
        <v>65</v>
      </c>
      <c r="C69" s="31">
        <v>565.35029999999995</v>
      </c>
      <c r="D69" s="31">
        <v>676.82050000000004</v>
      </c>
    </row>
    <row r="70" spans="1:4" x14ac:dyDescent="0.2">
      <c r="A70" s="7" t="s">
        <v>73</v>
      </c>
      <c r="C70" s="31">
        <v>98.860900000000001</v>
      </c>
      <c r="D70" s="31">
        <v>109.05929999999999</v>
      </c>
    </row>
    <row r="72" spans="1:4" x14ac:dyDescent="0.2">
      <c r="A72" s="14" t="s">
        <v>47</v>
      </c>
    </row>
    <row r="73" spans="1:4" x14ac:dyDescent="0.2">
      <c r="A73" s="87" t="s">
        <v>48</v>
      </c>
      <c r="B73" s="88"/>
      <c r="C73" s="32" t="s">
        <v>49</v>
      </c>
    </row>
    <row r="74" spans="1:4" x14ac:dyDescent="0.2">
      <c r="A74" s="83" t="s">
        <v>72</v>
      </c>
      <c r="B74" s="84"/>
      <c r="C74" s="33">
        <v>7.75</v>
      </c>
    </row>
    <row r="75" spans="1:4" x14ac:dyDescent="0.2">
      <c r="A75" s="83" t="s">
        <v>73</v>
      </c>
      <c r="B75" s="84"/>
      <c r="C75" s="33">
        <v>8.85</v>
      </c>
    </row>
    <row r="76" spans="1:4" x14ac:dyDescent="0.2">
      <c r="A76" s="7" t="s">
        <v>50</v>
      </c>
    </row>
    <row r="77" spans="1:4" x14ac:dyDescent="0.2">
      <c r="A77" s="7" t="s">
        <v>51</v>
      </c>
    </row>
    <row r="79" spans="1:4" x14ac:dyDescent="0.2">
      <c r="A79" s="14" t="s">
        <v>276</v>
      </c>
      <c r="D79" s="49">
        <v>0.1177</v>
      </c>
    </row>
    <row r="81" spans="1:4" x14ac:dyDescent="0.2">
      <c r="A81" s="92" t="s">
        <v>843</v>
      </c>
      <c r="B81" s="92"/>
      <c r="C81" s="92"/>
      <c r="D81" s="30" t="s">
        <v>53</v>
      </c>
    </row>
    <row r="83" spans="1:4" x14ac:dyDescent="0.2">
      <c r="A83" s="14" t="s">
        <v>819</v>
      </c>
    </row>
    <row r="84" spans="1:4" x14ac:dyDescent="0.2">
      <c r="A84" s="52"/>
    </row>
    <row r="85" spans="1:4" x14ac:dyDescent="0.2">
      <c r="A85" s="53" t="s">
        <v>814</v>
      </c>
    </row>
    <row r="86" spans="1:4" x14ac:dyDescent="0.2">
      <c r="A86" s="54"/>
    </row>
    <row r="87" spans="1:4" x14ac:dyDescent="0.2">
      <c r="A87" s="55"/>
    </row>
    <row r="88" spans="1:4" x14ac:dyDescent="0.2">
      <c r="A88" s="55"/>
    </row>
    <row r="89" spans="1:4" x14ac:dyDescent="0.2">
      <c r="A89" s="55"/>
    </row>
    <row r="90" spans="1:4" x14ac:dyDescent="0.2">
      <c r="A90" s="55"/>
    </row>
    <row r="91" spans="1:4" x14ac:dyDescent="0.2">
      <c r="A91" s="55"/>
    </row>
    <row r="92" spans="1:4" x14ac:dyDescent="0.2">
      <c r="A92" s="55"/>
    </row>
    <row r="93" spans="1:4" x14ac:dyDescent="0.2">
      <c r="A93" s="55"/>
    </row>
    <row r="94" spans="1:4" x14ac:dyDescent="0.2">
      <c r="A94" s="55"/>
    </row>
    <row r="95" spans="1:4" x14ac:dyDescent="0.2">
      <c r="A95" s="55"/>
    </row>
    <row r="96" spans="1:4" x14ac:dyDescent="0.2">
      <c r="A96" s="55"/>
    </row>
    <row r="97" spans="1:1" x14ac:dyDescent="0.2">
      <c r="A97" s="55"/>
    </row>
    <row r="98" spans="1:1" x14ac:dyDescent="0.2">
      <c r="A98" s="55"/>
    </row>
    <row r="99" spans="1:1" x14ac:dyDescent="0.2">
      <c r="A99" s="53" t="s">
        <v>820</v>
      </c>
    </row>
    <row r="100" spans="1:1" x14ac:dyDescent="0.2">
      <c r="A100" s="55"/>
    </row>
    <row r="101" spans="1:1" x14ac:dyDescent="0.2">
      <c r="A101" s="53" t="s">
        <v>1230</v>
      </c>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5"/>
    </row>
    <row r="116" spans="1:1" x14ac:dyDescent="0.2">
      <c r="A116" s="14" t="s">
        <v>821</v>
      </c>
    </row>
    <row r="118" spans="1:1" x14ac:dyDescent="0.2">
      <c r="A118" s="53" t="s">
        <v>1231</v>
      </c>
    </row>
  </sheetData>
  <mergeCells count="5">
    <mergeCell ref="A1:F1"/>
    <mergeCell ref="A73:B73"/>
    <mergeCell ref="A74:B74"/>
    <mergeCell ref="A75:B75"/>
    <mergeCell ref="A81:C81"/>
  </mergeCells>
  <conditionalFormatting sqref="F2:F3 F223:F65538">
    <cfRule type="cellIs" dxfId="55" priority="2" stopIfTrue="1" operator="between">
      <formula>0.009</formula>
      <formula>-0.009</formula>
    </cfRule>
  </conditionalFormatting>
  <conditionalFormatting sqref="F5:F134">
    <cfRule type="cellIs" dxfId="54"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21"/>
  <sheetViews>
    <sheetView workbookViewId="0">
      <selection sqref="A1:F1"/>
    </sheetView>
  </sheetViews>
  <sheetFormatPr defaultColWidth="9.140625" defaultRowHeight="11.25" x14ac:dyDescent="0.2"/>
  <cols>
    <col min="1" max="1" width="40.5703125" style="7" bestFit="1" customWidth="1"/>
    <col min="2" max="2" width="36.28515625" style="7" bestFit="1" customWidth="1"/>
    <col min="3" max="3" width="24.7109375" style="7" bestFit="1" customWidth="1"/>
    <col min="4" max="4" width="15.140625" style="7" bestFit="1" customWidth="1"/>
    <col min="5" max="5" width="23" style="10" customWidth="1"/>
    <col min="6" max="6" width="13.5703125" style="11" bestFit="1" customWidth="1"/>
    <col min="7" max="16384" width="9.140625" style="7"/>
  </cols>
  <sheetData>
    <row r="1" spans="1:6" s="1" customFormat="1" ht="15" x14ac:dyDescent="0.2">
      <c r="A1" s="85" t="s">
        <v>12</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328</v>
      </c>
      <c r="D4" s="13" t="s">
        <v>1</v>
      </c>
      <c r="E4" s="50" t="s">
        <v>6</v>
      </c>
      <c r="F4" s="12" t="s">
        <v>3</v>
      </c>
    </row>
    <row r="5" spans="1:6" x14ac:dyDescent="0.2">
      <c r="A5" s="16" t="s">
        <v>74</v>
      </c>
      <c r="B5" s="17"/>
      <c r="C5" s="17"/>
      <c r="D5" s="17"/>
      <c r="E5" s="18"/>
      <c r="F5" s="19"/>
    </row>
    <row r="6" spans="1:6" x14ac:dyDescent="0.2">
      <c r="A6" s="20" t="s">
        <v>63</v>
      </c>
      <c r="B6" s="21"/>
      <c r="C6" s="21"/>
      <c r="D6" s="21"/>
      <c r="E6" s="22"/>
      <c r="F6" s="23"/>
    </row>
    <row r="7" spans="1:6" x14ac:dyDescent="0.2">
      <c r="A7" s="21" t="s">
        <v>330</v>
      </c>
      <c r="B7" s="21" t="s">
        <v>329</v>
      </c>
      <c r="C7" s="21" t="s">
        <v>109</v>
      </c>
      <c r="D7" s="24">
        <v>14000000</v>
      </c>
      <c r="E7" s="22">
        <v>12733</v>
      </c>
      <c r="F7" s="23">
        <v>6.3868654012242496</v>
      </c>
    </row>
    <row r="8" spans="1:6" x14ac:dyDescent="0.2">
      <c r="A8" s="21" t="s">
        <v>108</v>
      </c>
      <c r="B8" s="21" t="s">
        <v>107</v>
      </c>
      <c r="C8" s="21" t="s">
        <v>109</v>
      </c>
      <c r="D8" s="24">
        <v>3800000</v>
      </c>
      <c r="E8" s="22">
        <v>12065</v>
      </c>
      <c r="F8" s="23">
        <v>6.0517969893796097</v>
      </c>
    </row>
    <row r="9" spans="1:6" x14ac:dyDescent="0.2">
      <c r="A9" s="21" t="s">
        <v>300</v>
      </c>
      <c r="B9" s="21" t="s">
        <v>299</v>
      </c>
      <c r="C9" s="21" t="s">
        <v>109</v>
      </c>
      <c r="D9" s="24">
        <v>3800000</v>
      </c>
      <c r="E9" s="22">
        <v>9853.4</v>
      </c>
      <c r="F9" s="23">
        <v>4.9424597144760103</v>
      </c>
    </row>
    <row r="10" spans="1:6" x14ac:dyDescent="0.2">
      <c r="A10" s="21" t="s">
        <v>119</v>
      </c>
      <c r="B10" s="21" t="s">
        <v>118</v>
      </c>
      <c r="C10" s="21" t="s">
        <v>120</v>
      </c>
      <c r="D10" s="24">
        <v>5250000</v>
      </c>
      <c r="E10" s="22">
        <v>9061.5</v>
      </c>
      <c r="F10" s="23">
        <v>4.54524313462605</v>
      </c>
    </row>
    <row r="11" spans="1:6" x14ac:dyDescent="0.2">
      <c r="A11" s="21" t="s">
        <v>290</v>
      </c>
      <c r="B11" s="21" t="s">
        <v>289</v>
      </c>
      <c r="C11" s="21" t="s">
        <v>291</v>
      </c>
      <c r="D11" s="24">
        <v>2200000</v>
      </c>
      <c r="E11" s="22">
        <v>8935.2999999999993</v>
      </c>
      <c r="F11" s="23">
        <v>4.4819412879572003</v>
      </c>
    </row>
    <row r="12" spans="1:6" x14ac:dyDescent="0.2">
      <c r="A12" s="21" t="s">
        <v>134</v>
      </c>
      <c r="B12" s="21" t="s">
        <v>133</v>
      </c>
      <c r="C12" s="21" t="s">
        <v>135</v>
      </c>
      <c r="D12" s="24">
        <v>3500000</v>
      </c>
      <c r="E12" s="22">
        <v>8828.75</v>
      </c>
      <c r="F12" s="23">
        <v>4.4284958698703001</v>
      </c>
    </row>
    <row r="13" spans="1:6" x14ac:dyDescent="0.2">
      <c r="A13" s="21" t="s">
        <v>95</v>
      </c>
      <c r="B13" s="21" t="s">
        <v>94</v>
      </c>
      <c r="C13" s="21" t="s">
        <v>82</v>
      </c>
      <c r="D13" s="24">
        <v>530000</v>
      </c>
      <c r="E13" s="22">
        <v>8352.7999999999993</v>
      </c>
      <c r="F13" s="23">
        <v>4.189759626431</v>
      </c>
    </row>
    <row r="14" spans="1:6" x14ac:dyDescent="0.2">
      <c r="A14" s="21" t="s">
        <v>81</v>
      </c>
      <c r="B14" s="21" t="s">
        <v>80</v>
      </c>
      <c r="C14" s="21" t="s">
        <v>82</v>
      </c>
      <c r="D14" s="24">
        <v>500000</v>
      </c>
      <c r="E14" s="22">
        <v>8304.5</v>
      </c>
      <c r="F14" s="23">
        <v>4.1655323744967196</v>
      </c>
    </row>
    <row r="15" spans="1:6" x14ac:dyDescent="0.2">
      <c r="A15" s="21" t="s">
        <v>225</v>
      </c>
      <c r="B15" s="21" t="s">
        <v>224</v>
      </c>
      <c r="C15" s="21" t="s">
        <v>90</v>
      </c>
      <c r="D15" s="24">
        <v>1500000</v>
      </c>
      <c r="E15" s="22">
        <v>6948.75</v>
      </c>
      <c r="F15" s="23">
        <v>3.4854889622835898</v>
      </c>
    </row>
    <row r="16" spans="1:6" x14ac:dyDescent="0.2">
      <c r="A16" s="21" t="s">
        <v>293</v>
      </c>
      <c r="B16" s="21" t="s">
        <v>292</v>
      </c>
      <c r="C16" s="21" t="s">
        <v>219</v>
      </c>
      <c r="D16" s="24">
        <v>1500000</v>
      </c>
      <c r="E16" s="22">
        <v>6623.25</v>
      </c>
      <c r="F16" s="23">
        <v>3.3222183514221699</v>
      </c>
    </row>
    <row r="17" spans="1:6" x14ac:dyDescent="0.2">
      <c r="A17" s="21" t="s">
        <v>308</v>
      </c>
      <c r="B17" s="21" t="s">
        <v>307</v>
      </c>
      <c r="C17" s="21" t="s">
        <v>120</v>
      </c>
      <c r="D17" s="24">
        <v>2400000</v>
      </c>
      <c r="E17" s="22">
        <v>6458.4</v>
      </c>
      <c r="F17" s="23">
        <v>3.2395296872117099</v>
      </c>
    </row>
    <row r="18" spans="1:6" x14ac:dyDescent="0.2">
      <c r="A18" s="21" t="s">
        <v>79</v>
      </c>
      <c r="B18" s="21" t="s">
        <v>78</v>
      </c>
      <c r="C18" s="21" t="s">
        <v>77</v>
      </c>
      <c r="D18" s="24">
        <v>420000</v>
      </c>
      <c r="E18" s="22">
        <v>6142.71</v>
      </c>
      <c r="F18" s="23">
        <v>3.0811797666499801</v>
      </c>
    </row>
    <row r="19" spans="1:6" x14ac:dyDescent="0.2">
      <c r="A19" s="21" t="s">
        <v>306</v>
      </c>
      <c r="B19" s="21" t="s">
        <v>305</v>
      </c>
      <c r="C19" s="21" t="s">
        <v>90</v>
      </c>
      <c r="D19" s="24">
        <v>2700000</v>
      </c>
      <c r="E19" s="22">
        <v>5310.9</v>
      </c>
      <c r="F19" s="23">
        <v>2.6639443539905598</v>
      </c>
    </row>
    <row r="20" spans="1:6" x14ac:dyDescent="0.2">
      <c r="A20" s="21" t="s">
        <v>143</v>
      </c>
      <c r="B20" s="21" t="s">
        <v>142</v>
      </c>
      <c r="C20" s="21" t="s">
        <v>82</v>
      </c>
      <c r="D20" s="24">
        <v>350000</v>
      </c>
      <c r="E20" s="22">
        <v>4667.7749999999996</v>
      </c>
      <c r="F20" s="23">
        <v>2.3413532276917901</v>
      </c>
    </row>
    <row r="21" spans="1:6" x14ac:dyDescent="0.2">
      <c r="A21" s="21" t="s">
        <v>332</v>
      </c>
      <c r="B21" s="21" t="s">
        <v>331</v>
      </c>
      <c r="C21" s="21" t="s">
        <v>82</v>
      </c>
      <c r="D21" s="24">
        <v>118847</v>
      </c>
      <c r="E21" s="22">
        <v>4535.1420969999999</v>
      </c>
      <c r="F21" s="23">
        <v>2.2748246406161101</v>
      </c>
    </row>
    <row r="22" spans="1:6" x14ac:dyDescent="0.2">
      <c r="A22" s="21" t="s">
        <v>245</v>
      </c>
      <c r="B22" s="21" t="s">
        <v>244</v>
      </c>
      <c r="C22" s="21" t="s">
        <v>90</v>
      </c>
      <c r="D22" s="24">
        <v>2550000</v>
      </c>
      <c r="E22" s="22">
        <v>3747.2249999999999</v>
      </c>
      <c r="F22" s="23">
        <v>1.8796058825966</v>
      </c>
    </row>
    <row r="23" spans="1:6" x14ac:dyDescent="0.2">
      <c r="A23" s="21" t="s">
        <v>116</v>
      </c>
      <c r="B23" s="21" t="s">
        <v>115</v>
      </c>
      <c r="C23" s="21" t="s">
        <v>117</v>
      </c>
      <c r="D23" s="24">
        <v>1700000</v>
      </c>
      <c r="E23" s="22">
        <v>3160.3</v>
      </c>
      <c r="F23" s="23">
        <v>1.58520464364164</v>
      </c>
    </row>
    <row r="24" spans="1:6" x14ac:dyDescent="0.2">
      <c r="A24" s="21" t="s">
        <v>315</v>
      </c>
      <c r="B24" s="21" t="s">
        <v>314</v>
      </c>
      <c r="C24" s="21" t="s">
        <v>146</v>
      </c>
      <c r="D24" s="24">
        <v>115000</v>
      </c>
      <c r="E24" s="22">
        <v>3004.03</v>
      </c>
      <c r="F24" s="23">
        <v>1.50681970244559</v>
      </c>
    </row>
    <row r="25" spans="1:6" x14ac:dyDescent="0.2">
      <c r="A25" s="21" t="s">
        <v>218</v>
      </c>
      <c r="B25" s="21" t="s">
        <v>217</v>
      </c>
      <c r="C25" s="21" t="s">
        <v>219</v>
      </c>
      <c r="D25" s="24">
        <v>120000</v>
      </c>
      <c r="E25" s="22">
        <v>2977.86</v>
      </c>
      <c r="F25" s="23">
        <v>1.4936928456522101</v>
      </c>
    </row>
    <row r="26" spans="1:6" x14ac:dyDescent="0.2">
      <c r="A26" s="21" t="s">
        <v>334</v>
      </c>
      <c r="B26" s="21" t="s">
        <v>333</v>
      </c>
      <c r="C26" s="21" t="s">
        <v>109</v>
      </c>
      <c r="D26" s="24">
        <v>2000000</v>
      </c>
      <c r="E26" s="22">
        <v>2862</v>
      </c>
      <c r="F26" s="23">
        <v>1.4355775369750901</v>
      </c>
    </row>
    <row r="27" spans="1:6" x14ac:dyDescent="0.2">
      <c r="A27" s="21" t="s">
        <v>336</v>
      </c>
      <c r="B27" s="21" t="s">
        <v>335</v>
      </c>
      <c r="C27" s="21" t="s">
        <v>298</v>
      </c>
      <c r="D27" s="24">
        <v>100000</v>
      </c>
      <c r="E27" s="22">
        <v>2569.1</v>
      </c>
      <c r="F27" s="23">
        <v>1.2886590671707501</v>
      </c>
    </row>
    <row r="28" spans="1:6" x14ac:dyDescent="0.2">
      <c r="A28" s="21" t="s">
        <v>304</v>
      </c>
      <c r="B28" s="21" t="s">
        <v>303</v>
      </c>
      <c r="C28" s="21" t="s">
        <v>120</v>
      </c>
      <c r="D28" s="24">
        <v>650000</v>
      </c>
      <c r="E28" s="22">
        <v>2391.0250000000001</v>
      </c>
      <c r="F28" s="23">
        <v>1.1993367506449499</v>
      </c>
    </row>
    <row r="29" spans="1:6" x14ac:dyDescent="0.2">
      <c r="A29" s="21" t="s">
        <v>338</v>
      </c>
      <c r="B29" s="21" t="s">
        <v>337</v>
      </c>
      <c r="C29" s="21" t="s">
        <v>339</v>
      </c>
      <c r="D29" s="24">
        <v>600000</v>
      </c>
      <c r="E29" s="22">
        <v>2201.1</v>
      </c>
      <c r="F29" s="23">
        <v>1.1040704810048401</v>
      </c>
    </row>
    <row r="30" spans="1:6" x14ac:dyDescent="0.2">
      <c r="A30" s="21" t="s">
        <v>295</v>
      </c>
      <c r="B30" s="21" t="s">
        <v>294</v>
      </c>
      <c r="C30" s="21" t="s">
        <v>166</v>
      </c>
      <c r="D30" s="24">
        <v>100000</v>
      </c>
      <c r="E30" s="22">
        <v>2175</v>
      </c>
      <c r="F30" s="23">
        <v>1.0909787361707901</v>
      </c>
    </row>
    <row r="31" spans="1:6" x14ac:dyDescent="0.2">
      <c r="A31" s="21" t="s">
        <v>341</v>
      </c>
      <c r="B31" s="21" t="s">
        <v>340</v>
      </c>
      <c r="C31" s="21" t="s">
        <v>171</v>
      </c>
      <c r="D31" s="24">
        <v>335961</v>
      </c>
      <c r="E31" s="22">
        <v>2083.1261810000001</v>
      </c>
      <c r="F31" s="23">
        <v>1.0448948819456001</v>
      </c>
    </row>
    <row r="32" spans="1:6" x14ac:dyDescent="0.2">
      <c r="A32" s="21" t="s">
        <v>343</v>
      </c>
      <c r="B32" s="21" t="s">
        <v>342</v>
      </c>
      <c r="C32" s="21" t="s">
        <v>339</v>
      </c>
      <c r="D32" s="24">
        <v>500000</v>
      </c>
      <c r="E32" s="22">
        <v>1322</v>
      </c>
      <c r="F32" s="23">
        <v>0.66311443182427199</v>
      </c>
    </row>
    <row r="33" spans="1:9" x14ac:dyDescent="0.2">
      <c r="A33" s="21" t="s">
        <v>345</v>
      </c>
      <c r="B33" s="21" t="s">
        <v>344</v>
      </c>
      <c r="C33" s="21" t="s">
        <v>101</v>
      </c>
      <c r="D33" s="24">
        <v>500000</v>
      </c>
      <c r="E33" s="22">
        <v>1111.75</v>
      </c>
      <c r="F33" s="23">
        <v>0.55765315399442805</v>
      </c>
    </row>
    <row r="34" spans="1:9" x14ac:dyDescent="0.2">
      <c r="A34" s="21" t="s">
        <v>321</v>
      </c>
      <c r="B34" s="21" t="s">
        <v>294</v>
      </c>
      <c r="C34" s="21" t="s">
        <v>166</v>
      </c>
      <c r="D34" s="24">
        <v>3351</v>
      </c>
      <c r="E34" s="22">
        <v>27.344159999999999</v>
      </c>
      <c r="F34" s="23">
        <v>1.3715814767104401E-2</v>
      </c>
    </row>
    <row r="35" spans="1:9" x14ac:dyDescent="0.2">
      <c r="A35" s="20" t="s">
        <v>30</v>
      </c>
      <c r="B35" s="20"/>
      <c r="C35" s="20"/>
      <c r="D35" s="20"/>
      <c r="E35" s="25">
        <f>SUM(E7:E34)</f>
        <v>148453.037438</v>
      </c>
      <c r="F35" s="26">
        <f>SUM(F7:F34)</f>
        <v>74.463957317160904</v>
      </c>
      <c r="G35" s="14"/>
      <c r="H35" s="14"/>
      <c r="I35" s="14"/>
    </row>
    <row r="36" spans="1:9" x14ac:dyDescent="0.2">
      <c r="A36" s="21"/>
      <c r="B36" s="21"/>
      <c r="C36" s="21"/>
      <c r="D36" s="21"/>
      <c r="E36" s="22"/>
      <c r="F36" s="23"/>
    </row>
    <row r="37" spans="1:9" x14ac:dyDescent="0.2">
      <c r="A37" s="20" t="s">
        <v>322</v>
      </c>
      <c r="B37" s="21"/>
      <c r="C37" s="21"/>
      <c r="D37" s="21"/>
      <c r="E37" s="22"/>
      <c r="F37" s="23"/>
    </row>
    <row r="38" spans="1:9" x14ac:dyDescent="0.2">
      <c r="A38" s="21" t="s">
        <v>347</v>
      </c>
      <c r="B38" s="21" t="s">
        <v>346</v>
      </c>
      <c r="C38" s="21" t="s">
        <v>439</v>
      </c>
      <c r="D38" s="24">
        <v>1900000</v>
      </c>
      <c r="E38" s="22">
        <v>6823.85</v>
      </c>
      <c r="F38" s="23">
        <v>3.4228391948593502</v>
      </c>
    </row>
    <row r="39" spans="1:9" x14ac:dyDescent="0.2">
      <c r="A39" s="21" t="s">
        <v>324</v>
      </c>
      <c r="B39" s="21" t="s">
        <v>323</v>
      </c>
      <c r="C39" s="21" t="s">
        <v>439</v>
      </c>
      <c r="D39" s="24">
        <v>2350000</v>
      </c>
      <c r="E39" s="22">
        <v>5960.54</v>
      </c>
      <c r="F39" s="23">
        <v>2.9898034005036598</v>
      </c>
    </row>
    <row r="40" spans="1:9" x14ac:dyDescent="0.2">
      <c r="A40" s="20" t="s">
        <v>30</v>
      </c>
      <c r="B40" s="20"/>
      <c r="C40" s="20"/>
      <c r="D40" s="20"/>
      <c r="E40" s="25">
        <f>SUM(E37:E39)</f>
        <v>12784.39</v>
      </c>
      <c r="F40" s="26">
        <f>SUM(F37:F39)</f>
        <v>6.4126425953630104</v>
      </c>
      <c r="G40" s="14"/>
      <c r="H40" s="14"/>
      <c r="I40" s="14"/>
    </row>
    <row r="41" spans="1:9" x14ac:dyDescent="0.2">
      <c r="A41" s="21"/>
      <c r="B41" s="21"/>
      <c r="C41" s="21"/>
      <c r="D41" s="21"/>
      <c r="E41" s="22"/>
      <c r="F41" s="23"/>
    </row>
    <row r="42" spans="1:9" x14ac:dyDescent="0.2">
      <c r="A42" s="20" t="s">
        <v>325</v>
      </c>
      <c r="B42" s="21"/>
      <c r="C42" s="21"/>
      <c r="D42" s="21"/>
      <c r="E42" s="22"/>
      <c r="F42" s="23"/>
    </row>
    <row r="43" spans="1:9" x14ac:dyDescent="0.2">
      <c r="A43" s="21" t="s">
        <v>349</v>
      </c>
      <c r="B43" s="21" t="s">
        <v>348</v>
      </c>
      <c r="C43" s="21" t="s">
        <v>350</v>
      </c>
      <c r="D43" s="24">
        <v>155000</v>
      </c>
      <c r="E43" s="22">
        <v>3974.8023400000002</v>
      </c>
      <c r="F43" s="23">
        <v>1.99375854410203</v>
      </c>
    </row>
    <row r="44" spans="1:9" x14ac:dyDescent="0.2">
      <c r="A44" s="21" t="s">
        <v>352</v>
      </c>
      <c r="B44" s="21" t="s">
        <v>351</v>
      </c>
      <c r="C44" s="21" t="s">
        <v>353</v>
      </c>
      <c r="D44" s="24">
        <v>86900</v>
      </c>
      <c r="E44" s="22">
        <v>3513.556094</v>
      </c>
      <c r="F44" s="23">
        <v>1.7623976951252001</v>
      </c>
    </row>
    <row r="45" spans="1:9" x14ac:dyDescent="0.2">
      <c r="A45" s="21" t="s">
        <v>355</v>
      </c>
      <c r="B45" s="21" t="s">
        <v>354</v>
      </c>
      <c r="C45" s="21" t="s">
        <v>350</v>
      </c>
      <c r="D45" s="24">
        <v>187038</v>
      </c>
      <c r="E45" s="22">
        <v>2537.2161219999998</v>
      </c>
      <c r="F45" s="23">
        <v>1.27266613249275</v>
      </c>
    </row>
    <row r="46" spans="1:9" x14ac:dyDescent="0.2">
      <c r="A46" s="21" t="s">
        <v>357</v>
      </c>
      <c r="B46" s="21" t="s">
        <v>356</v>
      </c>
      <c r="C46" s="21" t="s">
        <v>146</v>
      </c>
      <c r="D46" s="24">
        <v>65000</v>
      </c>
      <c r="E46" s="22">
        <v>1640.509528</v>
      </c>
      <c r="F46" s="23">
        <v>0.82287862599245398</v>
      </c>
    </row>
    <row r="47" spans="1:9" x14ac:dyDescent="0.2">
      <c r="A47" s="21" t="s">
        <v>327</v>
      </c>
      <c r="B47" s="21" t="s">
        <v>326</v>
      </c>
      <c r="C47" s="21" t="s">
        <v>149</v>
      </c>
      <c r="D47" s="24">
        <v>25300</v>
      </c>
      <c r="E47" s="22">
        <v>1620.223334</v>
      </c>
      <c r="F47" s="23">
        <v>0.812703082869771</v>
      </c>
    </row>
    <row r="48" spans="1:9" x14ac:dyDescent="0.2">
      <c r="A48" s="21" t="s">
        <v>359</v>
      </c>
      <c r="B48" s="21" t="s">
        <v>358</v>
      </c>
      <c r="C48" s="21" t="s">
        <v>350</v>
      </c>
      <c r="D48" s="24">
        <v>858000</v>
      </c>
      <c r="E48" s="22">
        <v>1496.4402110000001</v>
      </c>
      <c r="F48" s="23">
        <v>0.75061354029974203</v>
      </c>
    </row>
    <row r="49" spans="1:9" x14ac:dyDescent="0.2">
      <c r="A49" s="21" t="s">
        <v>361</v>
      </c>
      <c r="B49" s="21" t="s">
        <v>360</v>
      </c>
      <c r="C49" s="21" t="s">
        <v>93</v>
      </c>
      <c r="D49" s="24">
        <v>12220</v>
      </c>
      <c r="E49" s="22">
        <v>1480.0915660000001</v>
      </c>
      <c r="F49" s="23">
        <v>0.74241306946746299</v>
      </c>
    </row>
    <row r="50" spans="1:9" x14ac:dyDescent="0.2">
      <c r="A50" s="21" t="s">
        <v>363</v>
      </c>
      <c r="B50" s="21" t="s">
        <v>362</v>
      </c>
      <c r="C50" s="21" t="s">
        <v>298</v>
      </c>
      <c r="D50" s="24">
        <v>1316500</v>
      </c>
      <c r="E50" s="22">
        <v>1428.855947</v>
      </c>
      <c r="F50" s="23">
        <v>0.71671331274859096</v>
      </c>
    </row>
    <row r="51" spans="1:9" x14ac:dyDescent="0.2">
      <c r="A51" s="21" t="s">
        <v>365</v>
      </c>
      <c r="B51" s="21" t="s">
        <v>364</v>
      </c>
      <c r="C51" s="21" t="s">
        <v>126</v>
      </c>
      <c r="D51" s="24">
        <v>4177000</v>
      </c>
      <c r="E51" s="22">
        <v>1358.9588960000001</v>
      </c>
      <c r="F51" s="23">
        <v>0.68165299258213297</v>
      </c>
    </row>
    <row r="52" spans="1:9" x14ac:dyDescent="0.2">
      <c r="A52" s="21" t="s">
        <v>367</v>
      </c>
      <c r="B52" s="21" t="s">
        <v>366</v>
      </c>
      <c r="C52" s="21" t="s">
        <v>104</v>
      </c>
      <c r="D52" s="24">
        <v>43300</v>
      </c>
      <c r="E52" s="22">
        <v>1352.901429</v>
      </c>
      <c r="F52" s="23">
        <v>0.67861457065475095</v>
      </c>
    </row>
    <row r="53" spans="1:9" x14ac:dyDescent="0.2">
      <c r="A53" s="21" t="s">
        <v>369</v>
      </c>
      <c r="B53" s="21" t="s">
        <v>368</v>
      </c>
      <c r="C53" s="21" t="s">
        <v>146</v>
      </c>
      <c r="D53" s="24">
        <v>2297307</v>
      </c>
      <c r="E53" s="22">
        <v>936.84328419999997</v>
      </c>
      <c r="F53" s="23">
        <v>0.46992004698235101</v>
      </c>
    </row>
    <row r="54" spans="1:9" x14ac:dyDescent="0.2">
      <c r="A54" s="21" t="s">
        <v>371</v>
      </c>
      <c r="B54" s="21" t="s">
        <v>370</v>
      </c>
      <c r="C54" s="21" t="s">
        <v>372</v>
      </c>
      <c r="D54" s="24">
        <v>244000</v>
      </c>
      <c r="E54" s="22">
        <v>663.92711229999998</v>
      </c>
      <c r="F54" s="23">
        <v>0.33302545374095599</v>
      </c>
    </row>
    <row r="55" spans="1:9" x14ac:dyDescent="0.2">
      <c r="A55" s="21" t="s">
        <v>374</v>
      </c>
      <c r="B55" s="21" t="s">
        <v>373</v>
      </c>
      <c r="C55" s="21" t="s">
        <v>372</v>
      </c>
      <c r="D55" s="24">
        <v>1575983</v>
      </c>
      <c r="E55" s="22">
        <v>599.17163110000001</v>
      </c>
      <c r="F55" s="23">
        <v>0.300544141998562</v>
      </c>
    </row>
    <row r="56" spans="1:9" x14ac:dyDescent="0.2">
      <c r="A56" s="20" t="s">
        <v>30</v>
      </c>
      <c r="B56" s="20"/>
      <c r="C56" s="20"/>
      <c r="D56" s="20"/>
      <c r="E56" s="25">
        <f>SUM(E42:E55)</f>
        <v>22603.4974946</v>
      </c>
      <c r="F56" s="26">
        <f>SUM(F42:F55)</f>
        <v>11.337901209056756</v>
      </c>
      <c r="G56" s="14"/>
      <c r="H56" s="14"/>
      <c r="I56" s="14"/>
    </row>
    <row r="57" spans="1:9" x14ac:dyDescent="0.2">
      <c r="A57" s="21"/>
      <c r="B57" s="21"/>
      <c r="C57" s="21"/>
      <c r="D57" s="21"/>
      <c r="E57" s="22"/>
      <c r="F57" s="23"/>
    </row>
    <row r="58" spans="1:9" x14ac:dyDescent="0.2">
      <c r="A58" s="20" t="s">
        <v>844</v>
      </c>
      <c r="B58" s="21"/>
      <c r="C58" s="21"/>
      <c r="D58" s="21"/>
      <c r="E58" s="22"/>
      <c r="F58" s="23"/>
    </row>
    <row r="59" spans="1:9" x14ac:dyDescent="0.2">
      <c r="A59" s="21" t="s">
        <v>377</v>
      </c>
      <c r="B59" s="21" t="s">
        <v>376</v>
      </c>
      <c r="C59" s="21" t="s">
        <v>378</v>
      </c>
      <c r="D59" s="24">
        <v>3408000</v>
      </c>
      <c r="E59" s="22">
        <v>3275.0268799999999</v>
      </c>
      <c r="F59" s="23">
        <v>1.6427515799851899</v>
      </c>
    </row>
    <row r="60" spans="1:9" x14ac:dyDescent="0.2">
      <c r="A60" s="20" t="s">
        <v>30</v>
      </c>
      <c r="B60" s="20"/>
      <c r="C60" s="20"/>
      <c r="D60" s="20"/>
      <c r="E60" s="25">
        <f>SUM(E59:E59)</f>
        <v>3275.0268799999999</v>
      </c>
      <c r="F60" s="26">
        <f>SUM(F59:F59)</f>
        <v>1.6427515799851899</v>
      </c>
      <c r="G60" s="14"/>
      <c r="H60" s="14"/>
      <c r="I60" s="14"/>
    </row>
    <row r="61" spans="1:9" x14ac:dyDescent="0.2">
      <c r="A61" s="21"/>
      <c r="B61" s="21"/>
      <c r="C61" s="21"/>
      <c r="D61" s="21"/>
      <c r="E61" s="22"/>
      <c r="F61" s="23"/>
    </row>
    <row r="62" spans="1:9" x14ac:dyDescent="0.2">
      <c r="A62" s="20" t="s">
        <v>36</v>
      </c>
      <c r="B62" s="20"/>
      <c r="C62" s="20"/>
      <c r="D62" s="20"/>
      <c r="E62" s="25">
        <f>E35+E40+E56+E60</f>
        <v>187115.95181259999</v>
      </c>
      <c r="F62" s="26">
        <f>F35+F40+F56+F60</f>
        <v>93.857252701565855</v>
      </c>
      <c r="G62" s="14"/>
      <c r="H62" s="14"/>
      <c r="I62" s="14"/>
    </row>
    <row r="63" spans="1:9" x14ac:dyDescent="0.2">
      <c r="A63" s="20"/>
      <c r="B63" s="20"/>
      <c r="C63" s="20"/>
      <c r="D63" s="20"/>
      <c r="E63" s="25"/>
      <c r="F63" s="26"/>
      <c r="G63" s="14"/>
      <c r="H63" s="14"/>
      <c r="I63" s="14"/>
    </row>
    <row r="64" spans="1:9" x14ac:dyDescent="0.2">
      <c r="A64" s="20" t="s">
        <v>38</v>
      </c>
      <c r="B64" s="20"/>
      <c r="C64" s="20"/>
      <c r="D64" s="20"/>
      <c r="E64" s="25">
        <f>E66-(E35+E40+E56+E60)</f>
        <v>12246.320602899999</v>
      </c>
      <c r="F64" s="26">
        <f>F66-(F35+F40+F56+F60)</f>
        <v>6.1427472984341449</v>
      </c>
      <c r="G64" s="14"/>
      <c r="H64" s="14"/>
      <c r="I64" s="14"/>
    </row>
    <row r="65" spans="1:9" x14ac:dyDescent="0.2">
      <c r="A65" s="20"/>
      <c r="B65" s="20"/>
      <c r="C65" s="20"/>
      <c r="D65" s="20"/>
      <c r="E65" s="25"/>
      <c r="F65" s="26"/>
      <c r="G65" s="14"/>
      <c r="H65" s="14"/>
      <c r="I65" s="14"/>
    </row>
    <row r="66" spans="1:9" x14ac:dyDescent="0.2">
      <c r="A66" s="27" t="s">
        <v>37</v>
      </c>
      <c r="B66" s="27"/>
      <c r="C66" s="27"/>
      <c r="D66" s="27"/>
      <c r="E66" s="28">
        <v>199362.27241549999</v>
      </c>
      <c r="F66" s="29">
        <v>100</v>
      </c>
      <c r="G66" s="14"/>
      <c r="H66" s="14"/>
      <c r="I66" s="14"/>
    </row>
    <row r="68" spans="1:9" x14ac:dyDescent="0.2">
      <c r="A68" s="14" t="s">
        <v>42</v>
      </c>
    </row>
    <row r="69" spans="1:9" x14ac:dyDescent="0.2">
      <c r="A69" s="14" t="s">
        <v>43</v>
      </c>
    </row>
    <row r="70" spans="1:9" x14ac:dyDescent="0.2">
      <c r="A70" s="14" t="s">
        <v>44</v>
      </c>
      <c r="B70" s="14"/>
      <c r="C70" s="30" t="s">
        <v>46</v>
      </c>
      <c r="D70" s="14" t="s">
        <v>45</v>
      </c>
    </row>
    <row r="71" spans="1:9" x14ac:dyDescent="0.2">
      <c r="A71" s="7" t="s">
        <v>64</v>
      </c>
      <c r="C71" s="31">
        <v>97.781499999999994</v>
      </c>
      <c r="D71" s="31">
        <v>120.9736</v>
      </c>
    </row>
    <row r="72" spans="1:9" x14ac:dyDescent="0.2">
      <c r="A72" s="7" t="s">
        <v>72</v>
      </c>
      <c r="C72" s="31">
        <v>21.648299999999999</v>
      </c>
      <c r="D72" s="31">
        <v>25.687000000000001</v>
      </c>
    </row>
    <row r="73" spans="1:9" x14ac:dyDescent="0.2">
      <c r="A73" s="7" t="s">
        <v>65</v>
      </c>
      <c r="C73" s="31">
        <v>105.2983</v>
      </c>
      <c r="D73" s="31">
        <v>130.8064</v>
      </c>
    </row>
    <row r="74" spans="1:9" x14ac:dyDescent="0.2">
      <c r="A74" s="7" t="s">
        <v>73</v>
      </c>
      <c r="C74" s="31">
        <v>24.045500000000001</v>
      </c>
      <c r="D74" s="31">
        <v>28.706099999999999</v>
      </c>
    </row>
    <row r="76" spans="1:9" x14ac:dyDescent="0.2">
      <c r="A76" s="14" t="s">
        <v>47</v>
      </c>
    </row>
    <row r="77" spans="1:9" x14ac:dyDescent="0.2">
      <c r="A77" s="87" t="s">
        <v>48</v>
      </c>
      <c r="B77" s="88"/>
      <c r="C77" s="32" t="s">
        <v>49</v>
      </c>
    </row>
    <row r="78" spans="1:9" x14ac:dyDescent="0.2">
      <c r="A78" s="83" t="s">
        <v>72</v>
      </c>
      <c r="B78" s="84"/>
      <c r="C78" s="33">
        <v>0.9</v>
      </c>
    </row>
    <row r="79" spans="1:9" x14ac:dyDescent="0.2">
      <c r="A79" s="83" t="s">
        <v>73</v>
      </c>
      <c r="B79" s="84"/>
      <c r="C79" s="33">
        <v>0.95</v>
      </c>
    </row>
    <row r="80" spans="1:9" x14ac:dyDescent="0.2">
      <c r="A80" s="7" t="s">
        <v>50</v>
      </c>
    </row>
    <row r="81" spans="1:4" x14ac:dyDescent="0.2">
      <c r="A81" s="7" t="s">
        <v>51</v>
      </c>
    </row>
    <row r="83" spans="1:4" x14ac:dyDescent="0.2">
      <c r="A83" s="14" t="s">
        <v>276</v>
      </c>
      <c r="D83" s="49">
        <v>1.4500000000000001E-2</v>
      </c>
    </row>
    <row r="85" spans="1:4" x14ac:dyDescent="0.2">
      <c r="A85" s="92" t="s">
        <v>843</v>
      </c>
      <c r="B85" s="92"/>
      <c r="C85" s="92"/>
      <c r="D85" s="30" t="s">
        <v>53</v>
      </c>
    </row>
    <row r="87" spans="1:4" x14ac:dyDescent="0.2">
      <c r="A87" s="14" t="s">
        <v>819</v>
      </c>
    </row>
    <row r="88" spans="1:4" x14ac:dyDescent="0.2">
      <c r="A88" s="52"/>
    </row>
    <row r="89" spans="1:4" x14ac:dyDescent="0.2">
      <c r="A89" s="53" t="s">
        <v>814</v>
      </c>
    </row>
    <row r="90" spans="1:4" x14ac:dyDescent="0.2">
      <c r="A90" s="54"/>
    </row>
    <row r="91" spans="1:4" x14ac:dyDescent="0.2">
      <c r="A91" s="55"/>
    </row>
    <row r="92" spans="1:4" x14ac:dyDescent="0.2">
      <c r="A92" s="55"/>
    </row>
    <row r="93" spans="1:4" x14ac:dyDescent="0.2">
      <c r="A93" s="55"/>
    </row>
    <row r="94" spans="1:4" x14ac:dyDescent="0.2">
      <c r="A94" s="55"/>
    </row>
    <row r="95" spans="1:4" x14ac:dyDescent="0.2">
      <c r="A95" s="55"/>
    </row>
    <row r="96" spans="1:4"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3" t="s">
        <v>822</v>
      </c>
    </row>
    <row r="103" spans="1:1" x14ac:dyDescent="0.2">
      <c r="A103" s="55"/>
    </row>
    <row r="104" spans="1:1" x14ac:dyDescent="0.2">
      <c r="A104" s="53" t="s">
        <v>1230</v>
      </c>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5"/>
    </row>
    <row r="116" spans="1:1" x14ac:dyDescent="0.2">
      <c r="A116" s="55"/>
    </row>
    <row r="119" spans="1:1" x14ac:dyDescent="0.2">
      <c r="A119" s="14" t="s">
        <v>823</v>
      </c>
    </row>
    <row r="121" spans="1:1" x14ac:dyDescent="0.2">
      <c r="A121" s="53" t="s">
        <v>1231</v>
      </c>
    </row>
  </sheetData>
  <mergeCells count="5">
    <mergeCell ref="A1:F1"/>
    <mergeCell ref="A77:B77"/>
    <mergeCell ref="A78:B78"/>
    <mergeCell ref="A79:B79"/>
    <mergeCell ref="A85:C85"/>
  </mergeCells>
  <conditionalFormatting sqref="F2:F3 F224:F65536">
    <cfRule type="cellIs" dxfId="53" priority="3" stopIfTrue="1" operator="between">
      <formula>0.009</formula>
      <formula>-0.009</formula>
    </cfRule>
  </conditionalFormatting>
  <conditionalFormatting sqref="F5:F135">
    <cfRule type="cellIs" dxfId="52" priority="1" stopIfTrue="1" operator="between">
      <formula>0.009</formula>
      <formula>-0.009</formula>
    </cfRule>
  </conditionalFormatting>
  <hyperlinks>
    <hyperlink ref="A90"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09"/>
  <sheetViews>
    <sheetView workbookViewId="0">
      <selection sqref="A1:F1"/>
    </sheetView>
  </sheetViews>
  <sheetFormatPr defaultColWidth="9.140625" defaultRowHeight="11.25" x14ac:dyDescent="0.2"/>
  <cols>
    <col min="1" max="1" width="38.7109375" style="7" bestFit="1" customWidth="1"/>
    <col min="2" max="2" width="34.42578125" style="7" customWidth="1"/>
    <col min="3" max="3" width="24.7109375" style="7" bestFit="1" customWidth="1"/>
    <col min="4" max="4" width="15.140625" style="7" bestFit="1" customWidth="1"/>
    <col min="5" max="5" width="23" style="10" customWidth="1"/>
    <col min="6" max="6" width="13.5703125" style="11" bestFit="1" customWidth="1"/>
    <col min="7" max="16384" width="9.140625" style="7"/>
  </cols>
  <sheetData>
    <row r="1" spans="1:6" s="1" customFormat="1" ht="15" x14ac:dyDescent="0.2">
      <c r="A1" s="85" t="s">
        <v>13</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328</v>
      </c>
      <c r="D4" s="13" t="s">
        <v>1</v>
      </c>
      <c r="E4" s="50" t="s">
        <v>6</v>
      </c>
      <c r="F4" s="12" t="s">
        <v>3</v>
      </c>
    </row>
    <row r="5" spans="1:6" x14ac:dyDescent="0.2">
      <c r="A5" s="16" t="s">
        <v>74</v>
      </c>
      <c r="B5" s="17"/>
      <c r="C5" s="17"/>
      <c r="D5" s="17"/>
      <c r="E5" s="18"/>
      <c r="F5" s="19"/>
    </row>
    <row r="6" spans="1:6" x14ac:dyDescent="0.2">
      <c r="A6" s="20" t="s">
        <v>63</v>
      </c>
      <c r="B6" s="21"/>
      <c r="C6" s="21"/>
      <c r="D6" s="21"/>
      <c r="E6" s="22"/>
      <c r="F6" s="23"/>
    </row>
    <row r="7" spans="1:6" x14ac:dyDescent="0.2">
      <c r="A7" s="21" t="s">
        <v>155</v>
      </c>
      <c r="B7" s="21" t="s">
        <v>154</v>
      </c>
      <c r="C7" s="21" t="s">
        <v>156</v>
      </c>
      <c r="D7" s="24">
        <v>1228812</v>
      </c>
      <c r="E7" s="22">
        <v>12317.611489999999</v>
      </c>
      <c r="F7" s="23">
        <v>9.6205012617845291</v>
      </c>
    </row>
    <row r="8" spans="1:6" x14ac:dyDescent="0.2">
      <c r="A8" s="21" t="s">
        <v>113</v>
      </c>
      <c r="B8" s="21" t="s">
        <v>112</v>
      </c>
      <c r="C8" s="21" t="s">
        <v>114</v>
      </c>
      <c r="D8" s="24">
        <v>8244316</v>
      </c>
      <c r="E8" s="22">
        <v>11504.94298</v>
      </c>
      <c r="F8" s="23">
        <v>8.9857776847164601</v>
      </c>
    </row>
    <row r="9" spans="1:6" x14ac:dyDescent="0.2">
      <c r="A9" s="21" t="s">
        <v>380</v>
      </c>
      <c r="B9" s="21" t="s">
        <v>379</v>
      </c>
      <c r="C9" s="21" t="s">
        <v>82</v>
      </c>
      <c r="D9" s="24">
        <v>963216</v>
      </c>
      <c r="E9" s="22">
        <v>5531.2678800000003</v>
      </c>
      <c r="F9" s="23">
        <v>4.3201208011804502</v>
      </c>
    </row>
    <row r="10" spans="1:6" x14ac:dyDescent="0.2">
      <c r="A10" s="21" t="s">
        <v>95</v>
      </c>
      <c r="B10" s="21" t="s">
        <v>94</v>
      </c>
      <c r="C10" s="21" t="s">
        <v>82</v>
      </c>
      <c r="D10" s="24">
        <v>340735</v>
      </c>
      <c r="E10" s="22">
        <v>5369.9835999999996</v>
      </c>
      <c r="F10" s="23">
        <v>4.1941519296580996</v>
      </c>
    </row>
    <row r="11" spans="1:6" x14ac:dyDescent="0.2">
      <c r="A11" s="21" t="s">
        <v>382</v>
      </c>
      <c r="B11" s="21" t="s">
        <v>381</v>
      </c>
      <c r="C11" s="21" t="s">
        <v>82</v>
      </c>
      <c r="D11" s="24">
        <v>570942</v>
      </c>
      <c r="E11" s="22">
        <v>4844.1573989999997</v>
      </c>
      <c r="F11" s="23">
        <v>3.7834625980204901</v>
      </c>
    </row>
    <row r="12" spans="1:6" x14ac:dyDescent="0.2">
      <c r="A12" s="21" t="s">
        <v>180</v>
      </c>
      <c r="B12" s="21" t="s">
        <v>179</v>
      </c>
      <c r="C12" s="21" t="s">
        <v>181</v>
      </c>
      <c r="D12" s="24">
        <v>163203</v>
      </c>
      <c r="E12" s="22">
        <v>4678.3771980000001</v>
      </c>
      <c r="F12" s="23">
        <v>3.6539822491562401</v>
      </c>
    </row>
    <row r="13" spans="1:6" x14ac:dyDescent="0.2">
      <c r="A13" s="21" t="s">
        <v>384</v>
      </c>
      <c r="B13" s="21" t="s">
        <v>383</v>
      </c>
      <c r="C13" s="21" t="s">
        <v>82</v>
      </c>
      <c r="D13" s="24">
        <v>174745</v>
      </c>
      <c r="E13" s="22">
        <v>4540.7488249999997</v>
      </c>
      <c r="F13" s="23">
        <v>3.5464894988629898</v>
      </c>
    </row>
    <row r="14" spans="1:6" x14ac:dyDescent="0.2">
      <c r="A14" s="21" t="s">
        <v>386</v>
      </c>
      <c r="B14" s="21" t="s">
        <v>385</v>
      </c>
      <c r="C14" s="21" t="s">
        <v>114</v>
      </c>
      <c r="D14" s="24">
        <v>170415</v>
      </c>
      <c r="E14" s="22">
        <v>4296.7586030000002</v>
      </c>
      <c r="F14" s="23">
        <v>3.3559242873753798</v>
      </c>
    </row>
    <row r="15" spans="1:6" x14ac:dyDescent="0.2">
      <c r="A15" s="21" t="s">
        <v>332</v>
      </c>
      <c r="B15" s="21" t="s">
        <v>331</v>
      </c>
      <c r="C15" s="21" t="s">
        <v>82</v>
      </c>
      <c r="D15" s="24">
        <v>108105</v>
      </c>
      <c r="E15" s="22">
        <v>4125.2327480000004</v>
      </c>
      <c r="F15" s="23">
        <v>3.2219563743756998</v>
      </c>
    </row>
    <row r="16" spans="1:6" x14ac:dyDescent="0.2">
      <c r="A16" s="21" t="s">
        <v>143</v>
      </c>
      <c r="B16" s="21" t="s">
        <v>142</v>
      </c>
      <c r="C16" s="21" t="s">
        <v>82</v>
      </c>
      <c r="D16" s="24">
        <v>289195</v>
      </c>
      <c r="E16" s="22">
        <v>3856.8491180000001</v>
      </c>
      <c r="F16" s="23">
        <v>3.01233902663312</v>
      </c>
    </row>
    <row r="17" spans="1:6" x14ac:dyDescent="0.2">
      <c r="A17" s="21" t="s">
        <v>81</v>
      </c>
      <c r="B17" s="21" t="s">
        <v>80</v>
      </c>
      <c r="C17" s="21" t="s">
        <v>82</v>
      </c>
      <c r="D17" s="24">
        <v>229510</v>
      </c>
      <c r="E17" s="22">
        <v>3811.9315900000001</v>
      </c>
      <c r="F17" s="23">
        <v>2.9772568083677502</v>
      </c>
    </row>
    <row r="18" spans="1:6" x14ac:dyDescent="0.2">
      <c r="A18" s="21" t="s">
        <v>388</v>
      </c>
      <c r="B18" s="21" t="s">
        <v>387</v>
      </c>
      <c r="C18" s="21" t="s">
        <v>82</v>
      </c>
      <c r="D18" s="24">
        <v>60561</v>
      </c>
      <c r="E18" s="22">
        <v>3785.1230609999998</v>
      </c>
      <c r="F18" s="23">
        <v>2.9563183750294</v>
      </c>
    </row>
    <row r="19" spans="1:6" x14ac:dyDescent="0.2">
      <c r="A19" s="21" t="s">
        <v>390</v>
      </c>
      <c r="B19" s="21" t="s">
        <v>389</v>
      </c>
      <c r="C19" s="21" t="s">
        <v>82</v>
      </c>
      <c r="D19" s="24">
        <v>454370</v>
      </c>
      <c r="E19" s="22">
        <v>3622.2376399999998</v>
      </c>
      <c r="F19" s="23">
        <v>2.8290989543219802</v>
      </c>
    </row>
    <row r="20" spans="1:6" x14ac:dyDescent="0.2">
      <c r="A20" s="21" t="s">
        <v>392</v>
      </c>
      <c r="B20" s="21" t="s">
        <v>391</v>
      </c>
      <c r="C20" s="21" t="s">
        <v>82</v>
      </c>
      <c r="D20" s="24">
        <v>335826</v>
      </c>
      <c r="E20" s="22">
        <v>3024.9526949999999</v>
      </c>
      <c r="F20" s="23">
        <v>2.3625977522275301</v>
      </c>
    </row>
    <row r="21" spans="1:6" x14ac:dyDescent="0.2">
      <c r="A21" s="21" t="s">
        <v>148</v>
      </c>
      <c r="B21" s="21" t="s">
        <v>147</v>
      </c>
      <c r="C21" s="21" t="s">
        <v>149</v>
      </c>
      <c r="D21" s="24">
        <v>237722</v>
      </c>
      <c r="E21" s="22">
        <v>2950.1300200000001</v>
      </c>
      <c r="F21" s="23">
        <v>2.3041585296694902</v>
      </c>
    </row>
    <row r="22" spans="1:6" x14ac:dyDescent="0.2">
      <c r="A22" s="21" t="s">
        <v>103</v>
      </c>
      <c r="B22" s="21" t="s">
        <v>102</v>
      </c>
      <c r="C22" s="21" t="s">
        <v>104</v>
      </c>
      <c r="D22" s="24">
        <v>223112</v>
      </c>
      <c r="E22" s="22">
        <v>2611.9721840000002</v>
      </c>
      <c r="F22" s="23">
        <v>2.0400449967364702</v>
      </c>
    </row>
    <row r="23" spans="1:6" x14ac:dyDescent="0.2">
      <c r="A23" s="21" t="s">
        <v>394</v>
      </c>
      <c r="B23" s="21" t="s">
        <v>393</v>
      </c>
      <c r="C23" s="21" t="s">
        <v>82</v>
      </c>
      <c r="D23" s="24">
        <v>126186</v>
      </c>
      <c r="E23" s="22">
        <v>2478.0406680000001</v>
      </c>
      <c r="F23" s="23">
        <v>1.9354396258237101</v>
      </c>
    </row>
    <row r="24" spans="1:6" x14ac:dyDescent="0.2">
      <c r="A24" s="21" t="s">
        <v>396</v>
      </c>
      <c r="B24" s="21" t="s">
        <v>395</v>
      </c>
      <c r="C24" s="21" t="s">
        <v>149</v>
      </c>
      <c r="D24" s="24">
        <v>211675</v>
      </c>
      <c r="E24" s="22">
        <v>2352.5559499999999</v>
      </c>
      <c r="F24" s="23">
        <v>1.83743151046516</v>
      </c>
    </row>
    <row r="25" spans="1:6" x14ac:dyDescent="0.2">
      <c r="A25" s="21" t="s">
        <v>398</v>
      </c>
      <c r="B25" s="21" t="s">
        <v>397</v>
      </c>
      <c r="C25" s="21" t="s">
        <v>114</v>
      </c>
      <c r="D25" s="24">
        <v>45066</v>
      </c>
      <c r="E25" s="22">
        <v>2267.5633889999999</v>
      </c>
      <c r="F25" s="23">
        <v>1.7710492381385301</v>
      </c>
    </row>
    <row r="26" spans="1:6" x14ac:dyDescent="0.2">
      <c r="A26" s="21" t="s">
        <v>400</v>
      </c>
      <c r="B26" s="21" t="s">
        <v>399</v>
      </c>
      <c r="C26" s="21" t="s">
        <v>181</v>
      </c>
      <c r="D26" s="24">
        <v>995472</v>
      </c>
      <c r="E26" s="22">
        <v>2036.7357119999999</v>
      </c>
      <c r="F26" s="23">
        <v>1.59076445162484</v>
      </c>
    </row>
    <row r="27" spans="1:6" x14ac:dyDescent="0.2">
      <c r="A27" s="21" t="s">
        <v>402</v>
      </c>
      <c r="B27" s="21" t="s">
        <v>401</v>
      </c>
      <c r="C27" s="21" t="s">
        <v>82</v>
      </c>
      <c r="D27" s="24">
        <v>197575</v>
      </c>
      <c r="E27" s="22">
        <v>2035.4176500000001</v>
      </c>
      <c r="F27" s="23">
        <v>1.5897349974043999</v>
      </c>
    </row>
    <row r="28" spans="1:6" x14ac:dyDescent="0.2">
      <c r="A28" s="21" t="s">
        <v>404</v>
      </c>
      <c r="B28" s="21" t="s">
        <v>403</v>
      </c>
      <c r="C28" s="21" t="s">
        <v>156</v>
      </c>
      <c r="D28" s="24">
        <v>263463</v>
      </c>
      <c r="E28" s="22">
        <v>2005.480356</v>
      </c>
      <c r="F28" s="23">
        <v>1.5663528851389401</v>
      </c>
    </row>
    <row r="29" spans="1:6" x14ac:dyDescent="0.2">
      <c r="A29" s="21" t="s">
        <v>406</v>
      </c>
      <c r="B29" s="21" t="s">
        <v>405</v>
      </c>
      <c r="C29" s="21" t="s">
        <v>114</v>
      </c>
      <c r="D29" s="24">
        <v>1151319</v>
      </c>
      <c r="E29" s="22">
        <v>1879.528268</v>
      </c>
      <c r="F29" s="23">
        <v>1.4679797368616101</v>
      </c>
    </row>
    <row r="30" spans="1:6" x14ac:dyDescent="0.2">
      <c r="A30" s="21" t="s">
        <v>408</v>
      </c>
      <c r="B30" s="21" t="s">
        <v>407</v>
      </c>
      <c r="C30" s="21" t="s">
        <v>350</v>
      </c>
      <c r="D30" s="24">
        <v>76812</v>
      </c>
      <c r="E30" s="22">
        <v>1072.8716099999999</v>
      </c>
      <c r="F30" s="23">
        <v>0.83795163422042696</v>
      </c>
    </row>
    <row r="31" spans="1:6" x14ac:dyDescent="0.2">
      <c r="A31" s="21" t="s">
        <v>410</v>
      </c>
      <c r="B31" s="21" t="s">
        <v>409</v>
      </c>
      <c r="C31" s="21" t="s">
        <v>82</v>
      </c>
      <c r="D31" s="24">
        <v>12659</v>
      </c>
      <c r="E31" s="22">
        <v>1057.4252590000001</v>
      </c>
      <c r="F31" s="23">
        <v>0.82588747394015605</v>
      </c>
    </row>
    <row r="32" spans="1:6" x14ac:dyDescent="0.2">
      <c r="A32" s="21" t="s">
        <v>412</v>
      </c>
      <c r="B32" s="21" t="s">
        <v>411</v>
      </c>
      <c r="C32" s="21" t="s">
        <v>181</v>
      </c>
      <c r="D32" s="24">
        <v>570353</v>
      </c>
      <c r="E32" s="22">
        <v>656.47630300000003</v>
      </c>
      <c r="F32" s="23">
        <v>0.51273179921857903</v>
      </c>
    </row>
    <row r="33" spans="1:9" x14ac:dyDescent="0.2">
      <c r="A33" s="21" t="s">
        <v>414</v>
      </c>
      <c r="B33" s="21" t="s">
        <v>413</v>
      </c>
      <c r="C33" s="21" t="s">
        <v>149</v>
      </c>
      <c r="D33" s="24">
        <v>87899</v>
      </c>
      <c r="E33" s="22">
        <v>401.83027850000002</v>
      </c>
      <c r="F33" s="23">
        <v>0.31384401955451502</v>
      </c>
    </row>
    <row r="34" spans="1:9" x14ac:dyDescent="0.2">
      <c r="A34" s="21" t="s">
        <v>416</v>
      </c>
      <c r="B34" s="21" t="s">
        <v>415</v>
      </c>
      <c r="C34" s="21" t="s">
        <v>82</v>
      </c>
      <c r="D34" s="24">
        <v>63629</v>
      </c>
      <c r="E34" s="22">
        <v>79.313548499999996</v>
      </c>
      <c r="F34" s="23">
        <v>6.19467576193913E-2</v>
      </c>
    </row>
    <row r="35" spans="1:9" x14ac:dyDescent="0.2">
      <c r="A35" s="20" t="s">
        <v>30</v>
      </c>
      <c r="B35" s="20"/>
      <c r="C35" s="20"/>
      <c r="D35" s="20"/>
      <c r="E35" s="25">
        <f>SUM(E7:E34)</f>
        <v>99195.516022999989</v>
      </c>
      <c r="F35" s="26">
        <f>SUM(F7:F34)</f>
        <v>77.475295258126351</v>
      </c>
      <c r="G35" s="14"/>
      <c r="H35" s="14"/>
      <c r="I35" s="14"/>
    </row>
    <row r="36" spans="1:9" x14ac:dyDescent="0.2">
      <c r="A36" s="21"/>
      <c r="B36" s="21"/>
      <c r="C36" s="21"/>
      <c r="D36" s="21"/>
      <c r="E36" s="22"/>
      <c r="F36" s="23"/>
    </row>
    <row r="37" spans="1:9" x14ac:dyDescent="0.2">
      <c r="A37" s="20" t="s">
        <v>325</v>
      </c>
      <c r="B37" s="21"/>
      <c r="C37" s="21"/>
      <c r="D37" s="21"/>
      <c r="E37" s="22"/>
      <c r="F37" s="23"/>
    </row>
    <row r="38" spans="1:9" x14ac:dyDescent="0.2">
      <c r="A38" s="21" t="s">
        <v>327</v>
      </c>
      <c r="B38" s="21" t="s">
        <v>326</v>
      </c>
      <c r="C38" s="21" t="s">
        <v>149</v>
      </c>
      <c r="D38" s="24">
        <v>57610</v>
      </c>
      <c r="E38" s="22">
        <v>3689.3702090000002</v>
      </c>
      <c r="F38" s="23">
        <v>2.88153192521863</v>
      </c>
    </row>
    <row r="39" spans="1:9" x14ac:dyDescent="0.2">
      <c r="A39" s="21" t="s">
        <v>418</v>
      </c>
      <c r="B39" s="21" t="s">
        <v>417</v>
      </c>
      <c r="C39" s="21" t="s">
        <v>114</v>
      </c>
      <c r="D39" s="24">
        <v>14487</v>
      </c>
      <c r="E39" s="22">
        <v>1867.0567450000001</v>
      </c>
      <c r="F39" s="23">
        <v>1.45823902512904</v>
      </c>
    </row>
    <row r="40" spans="1:9" x14ac:dyDescent="0.2">
      <c r="A40" s="21" t="s">
        <v>420</v>
      </c>
      <c r="B40" s="21" t="s">
        <v>419</v>
      </c>
      <c r="C40" s="21" t="s">
        <v>149</v>
      </c>
      <c r="D40" s="24">
        <v>94899</v>
      </c>
      <c r="E40" s="22">
        <v>1749.451677</v>
      </c>
      <c r="F40" s="23">
        <v>1.36638520216955</v>
      </c>
    </row>
    <row r="41" spans="1:9" x14ac:dyDescent="0.2">
      <c r="A41" s="21" t="s">
        <v>422</v>
      </c>
      <c r="B41" s="21" t="s">
        <v>421</v>
      </c>
      <c r="C41" s="21" t="s">
        <v>82</v>
      </c>
      <c r="D41" s="24">
        <v>4715</v>
      </c>
      <c r="E41" s="22">
        <v>1527.5291870000001</v>
      </c>
      <c r="F41" s="23">
        <v>1.19305568964216</v>
      </c>
    </row>
    <row r="42" spans="1:9" x14ac:dyDescent="0.2">
      <c r="A42" s="21" t="s">
        <v>424</v>
      </c>
      <c r="B42" s="21" t="s">
        <v>423</v>
      </c>
      <c r="C42" s="21" t="s">
        <v>82</v>
      </c>
      <c r="D42" s="24">
        <v>3698</v>
      </c>
      <c r="E42" s="22">
        <v>1220.8962979999999</v>
      </c>
      <c r="F42" s="23">
        <v>0.95356428354252898</v>
      </c>
    </row>
    <row r="43" spans="1:9" x14ac:dyDescent="0.2">
      <c r="A43" s="21" t="s">
        <v>426</v>
      </c>
      <c r="B43" s="21" t="s">
        <v>425</v>
      </c>
      <c r="C43" s="21" t="s">
        <v>82</v>
      </c>
      <c r="D43" s="24">
        <v>9392</v>
      </c>
      <c r="E43" s="22">
        <v>1092.656264</v>
      </c>
      <c r="F43" s="23">
        <v>0.85340416646870398</v>
      </c>
    </row>
    <row r="44" spans="1:9" x14ac:dyDescent="0.2">
      <c r="A44" s="21" t="s">
        <v>428</v>
      </c>
      <c r="B44" s="21" t="s">
        <v>427</v>
      </c>
      <c r="C44" s="21" t="s">
        <v>350</v>
      </c>
      <c r="D44" s="24">
        <v>6859</v>
      </c>
      <c r="E44" s="22">
        <v>1050.2895880000001</v>
      </c>
      <c r="F44" s="23">
        <v>0.82031425611988995</v>
      </c>
    </row>
    <row r="45" spans="1:9" x14ac:dyDescent="0.2">
      <c r="A45" s="21" t="s">
        <v>430</v>
      </c>
      <c r="B45" s="21" t="s">
        <v>429</v>
      </c>
      <c r="C45" s="21" t="s">
        <v>114</v>
      </c>
      <c r="D45" s="24">
        <v>111883</v>
      </c>
      <c r="E45" s="22">
        <v>826.37643600000001</v>
      </c>
      <c r="F45" s="23">
        <v>0.64542996438078204</v>
      </c>
    </row>
    <row r="46" spans="1:9" x14ac:dyDescent="0.2">
      <c r="A46" s="21" t="s">
        <v>432</v>
      </c>
      <c r="B46" s="21" t="s">
        <v>431</v>
      </c>
      <c r="C46" s="21" t="s">
        <v>82</v>
      </c>
      <c r="D46" s="24">
        <v>25217</v>
      </c>
      <c r="E46" s="22">
        <v>724.66602139999998</v>
      </c>
      <c r="F46" s="23">
        <v>0.56599044213328098</v>
      </c>
    </row>
    <row r="47" spans="1:9" x14ac:dyDescent="0.2">
      <c r="A47" s="21" t="s">
        <v>434</v>
      </c>
      <c r="B47" s="21" t="s">
        <v>433</v>
      </c>
      <c r="C47" s="21" t="s">
        <v>82</v>
      </c>
      <c r="D47" s="24">
        <v>7250</v>
      </c>
      <c r="E47" s="22">
        <v>388.97804400000001</v>
      </c>
      <c r="F47" s="23">
        <v>0.303805958334255</v>
      </c>
    </row>
    <row r="48" spans="1:9" x14ac:dyDescent="0.2">
      <c r="A48" s="20" t="s">
        <v>30</v>
      </c>
      <c r="B48" s="20"/>
      <c r="C48" s="20"/>
      <c r="D48" s="20"/>
      <c r="E48" s="25">
        <f>SUM(E37:E47)</f>
        <v>14137.270469399999</v>
      </c>
      <c r="F48" s="26">
        <f>SUM(F37:F47)</f>
        <v>11.041720913138819</v>
      </c>
      <c r="G48" s="14"/>
      <c r="H48" s="14"/>
      <c r="I48" s="14"/>
    </row>
    <row r="49" spans="1:9" x14ac:dyDescent="0.2">
      <c r="A49" s="21"/>
      <c r="B49" s="21"/>
      <c r="C49" s="21"/>
      <c r="D49" s="21"/>
      <c r="E49" s="22"/>
      <c r="F49" s="23"/>
    </row>
    <row r="50" spans="1:9" x14ac:dyDescent="0.2">
      <c r="A50" s="20" t="s">
        <v>375</v>
      </c>
      <c r="B50" s="21"/>
      <c r="C50" s="21"/>
      <c r="D50" s="21"/>
      <c r="E50" s="22"/>
      <c r="F50" s="23"/>
    </row>
    <row r="51" spans="1:9" x14ac:dyDescent="0.2">
      <c r="A51" s="21" t="s">
        <v>436</v>
      </c>
      <c r="B51" s="21" t="s">
        <v>435</v>
      </c>
      <c r="C51" s="21" t="s">
        <v>378</v>
      </c>
      <c r="D51" s="24">
        <v>175810.12400000001</v>
      </c>
      <c r="E51" s="22">
        <v>8953.7339410000004</v>
      </c>
      <c r="F51" s="23">
        <v>6.9931909077506997</v>
      </c>
    </row>
    <row r="52" spans="1:9" x14ac:dyDescent="0.2">
      <c r="A52" s="20" t="s">
        <v>30</v>
      </c>
      <c r="B52" s="20"/>
      <c r="C52" s="20"/>
      <c r="D52" s="20"/>
      <c r="E52" s="25">
        <f>SUM(E51:E51)</f>
        <v>8953.7339410000004</v>
      </c>
      <c r="F52" s="26">
        <f>SUM(F51:F51)</f>
        <v>6.9931909077506997</v>
      </c>
      <c r="G52" s="14"/>
      <c r="H52" s="14"/>
      <c r="I52" s="14"/>
    </row>
    <row r="53" spans="1:9" x14ac:dyDescent="0.2">
      <c r="A53" s="21"/>
      <c r="B53" s="21"/>
      <c r="C53" s="21"/>
      <c r="D53" s="21"/>
      <c r="E53" s="22"/>
      <c r="F53" s="23"/>
    </row>
    <row r="54" spans="1:9" x14ac:dyDescent="0.2">
      <c r="A54" s="20" t="s">
        <v>36</v>
      </c>
      <c r="B54" s="20"/>
      <c r="C54" s="20"/>
      <c r="D54" s="20"/>
      <c r="E54" s="25">
        <f>E35+E48+E52</f>
        <v>122286.52043339999</v>
      </c>
      <c r="F54" s="26">
        <f>F35+F48+F52</f>
        <v>95.510207079015871</v>
      </c>
      <c r="G54" s="14"/>
      <c r="H54" s="14"/>
      <c r="I54" s="14"/>
    </row>
    <row r="55" spans="1:9" x14ac:dyDescent="0.2">
      <c r="A55" s="20"/>
      <c r="B55" s="20"/>
      <c r="C55" s="20"/>
      <c r="D55" s="20"/>
      <c r="E55" s="25"/>
      <c r="F55" s="26"/>
      <c r="G55" s="14"/>
      <c r="H55" s="14"/>
      <c r="I55" s="14"/>
    </row>
    <row r="56" spans="1:9" x14ac:dyDescent="0.2">
      <c r="A56" s="20" t="s">
        <v>38</v>
      </c>
      <c r="B56" s="20"/>
      <c r="C56" s="20"/>
      <c r="D56" s="20"/>
      <c r="E56" s="25">
        <f>E58-(E35+E48+E52)</f>
        <v>5748.5076262000075</v>
      </c>
      <c r="F56" s="26">
        <f>F58-(F35+F48+F52)</f>
        <v>4.4897929209841294</v>
      </c>
      <c r="G56" s="14"/>
      <c r="H56" s="14"/>
      <c r="I56" s="14"/>
    </row>
    <row r="57" spans="1:9" x14ac:dyDescent="0.2">
      <c r="A57" s="20"/>
      <c r="B57" s="20"/>
      <c r="C57" s="20"/>
      <c r="D57" s="20"/>
      <c r="E57" s="25"/>
      <c r="F57" s="26"/>
      <c r="G57" s="14"/>
      <c r="H57" s="14"/>
      <c r="I57" s="14"/>
    </row>
    <row r="58" spans="1:9" x14ac:dyDescent="0.2">
      <c r="A58" s="27" t="s">
        <v>37</v>
      </c>
      <c r="B58" s="27"/>
      <c r="C58" s="27"/>
      <c r="D58" s="27"/>
      <c r="E58" s="28">
        <v>128035.02805959999</v>
      </c>
      <c r="F58" s="29">
        <v>100</v>
      </c>
      <c r="G58" s="14"/>
      <c r="H58" s="14"/>
      <c r="I58" s="14"/>
    </row>
    <row r="60" spans="1:9" x14ac:dyDescent="0.2">
      <c r="A60" s="14" t="s">
        <v>42</v>
      </c>
    </row>
    <row r="61" spans="1:9" x14ac:dyDescent="0.2">
      <c r="A61" s="14" t="s">
        <v>43</v>
      </c>
    </row>
    <row r="62" spans="1:9" x14ac:dyDescent="0.2">
      <c r="A62" s="14" t="s">
        <v>44</v>
      </c>
      <c r="B62" s="14"/>
      <c r="C62" s="30" t="s">
        <v>46</v>
      </c>
      <c r="D62" s="14" t="s">
        <v>45</v>
      </c>
    </row>
    <row r="63" spans="1:9" x14ac:dyDescent="0.2">
      <c r="A63" s="7" t="s">
        <v>64</v>
      </c>
      <c r="C63" s="31">
        <v>348.34679999999997</v>
      </c>
      <c r="D63" s="31">
        <v>443.05099999999999</v>
      </c>
    </row>
    <row r="64" spans="1:9" x14ac:dyDescent="0.2">
      <c r="A64" s="7" t="s">
        <v>72</v>
      </c>
      <c r="C64" s="31">
        <v>38.969000000000001</v>
      </c>
      <c r="D64" s="31">
        <v>45.414400000000001</v>
      </c>
    </row>
    <row r="65" spans="1:4" x14ac:dyDescent="0.2">
      <c r="A65" s="7" t="s">
        <v>65</v>
      </c>
      <c r="C65" s="31">
        <v>375.91120000000001</v>
      </c>
      <c r="D65" s="31">
        <v>480.47699999999998</v>
      </c>
    </row>
    <row r="66" spans="1:4" x14ac:dyDescent="0.2">
      <c r="A66" s="7" t="s">
        <v>73</v>
      </c>
      <c r="C66" s="31">
        <v>42.871299999999998</v>
      </c>
      <c r="D66" s="31">
        <v>50.039700000000003</v>
      </c>
    </row>
    <row r="68" spans="1:4" x14ac:dyDescent="0.2">
      <c r="A68" s="14" t="s">
        <v>47</v>
      </c>
    </row>
    <row r="69" spans="1:4" x14ac:dyDescent="0.2">
      <c r="A69" s="87" t="s">
        <v>48</v>
      </c>
      <c r="B69" s="88"/>
      <c r="C69" s="32" t="s">
        <v>49</v>
      </c>
    </row>
    <row r="70" spans="1:4" x14ac:dyDescent="0.2">
      <c r="A70" s="83" t="s">
        <v>72</v>
      </c>
      <c r="B70" s="84"/>
      <c r="C70" s="33">
        <v>3.5</v>
      </c>
    </row>
    <row r="71" spans="1:4" x14ac:dyDescent="0.2">
      <c r="A71" s="83" t="s">
        <v>73</v>
      </c>
      <c r="B71" s="84"/>
      <c r="C71" s="33">
        <v>4</v>
      </c>
    </row>
    <row r="72" spans="1:4" x14ac:dyDescent="0.2">
      <c r="A72" s="7" t="s">
        <v>50</v>
      </c>
    </row>
    <row r="73" spans="1:4" x14ac:dyDescent="0.2">
      <c r="A73" s="7" t="s">
        <v>51</v>
      </c>
    </row>
    <row r="75" spans="1:4" x14ac:dyDescent="0.2">
      <c r="A75" s="14" t="s">
        <v>276</v>
      </c>
      <c r="D75" s="49">
        <v>0.1525</v>
      </c>
    </row>
    <row r="77" spans="1:4" x14ac:dyDescent="0.2">
      <c r="A77" s="92" t="s">
        <v>843</v>
      </c>
      <c r="B77" s="92"/>
      <c r="C77" s="92"/>
      <c r="D77" s="30" t="s">
        <v>53</v>
      </c>
    </row>
    <row r="79" spans="1:4" x14ac:dyDescent="0.2">
      <c r="A79" s="14" t="s">
        <v>819</v>
      </c>
    </row>
    <row r="80" spans="1:4" x14ac:dyDescent="0.2">
      <c r="A80" s="14"/>
    </row>
    <row r="81" spans="1:1" x14ac:dyDescent="0.2">
      <c r="A81" s="53" t="s">
        <v>814</v>
      </c>
    </row>
    <row r="82" spans="1:1" x14ac:dyDescent="0.2">
      <c r="A82" s="54"/>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5"/>
    </row>
    <row r="93" spans="1:1" x14ac:dyDescent="0.2">
      <c r="A93" s="55"/>
    </row>
    <row r="94" spans="1:1" x14ac:dyDescent="0.2">
      <c r="A94" s="55"/>
    </row>
    <row r="95" spans="1:1" x14ac:dyDescent="0.2">
      <c r="A95" s="53" t="s">
        <v>824</v>
      </c>
    </row>
    <row r="96" spans="1:1" x14ac:dyDescent="0.2">
      <c r="A96" s="55"/>
    </row>
    <row r="97" spans="1:1" x14ac:dyDescent="0.2">
      <c r="A97" s="53" t="s">
        <v>815</v>
      </c>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sheetData>
  <mergeCells count="5">
    <mergeCell ref="A1:F1"/>
    <mergeCell ref="A69:B69"/>
    <mergeCell ref="A70:B70"/>
    <mergeCell ref="A71:B71"/>
    <mergeCell ref="A77:C77"/>
  </mergeCells>
  <conditionalFormatting sqref="F2:F3 F212:F65536">
    <cfRule type="cellIs" dxfId="51" priority="2" stopIfTrue="1" operator="between">
      <formula>0.009</formula>
      <formula>-0.009</formula>
    </cfRule>
  </conditionalFormatting>
  <conditionalFormatting sqref="F5:F111">
    <cfRule type="cellIs" dxfId="5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54"/>
  <sheetViews>
    <sheetView workbookViewId="0">
      <selection sqref="A1:G1"/>
    </sheetView>
  </sheetViews>
  <sheetFormatPr defaultColWidth="9.140625" defaultRowHeight="11.25" x14ac:dyDescent="0.2"/>
  <cols>
    <col min="1" max="1" width="38.7109375" style="7" bestFit="1" customWidth="1"/>
    <col min="2" max="2" width="42.85546875" style="7" bestFit="1" customWidth="1"/>
    <col min="3" max="3" width="25.5703125" style="7" bestFit="1" customWidth="1"/>
    <col min="4" max="4" width="15.140625" style="7" bestFit="1" customWidth="1"/>
    <col min="5" max="5" width="23" style="10" customWidth="1"/>
    <col min="6" max="6" width="13.5703125" style="11" bestFit="1" customWidth="1"/>
    <col min="7" max="16384" width="9.140625" style="7"/>
  </cols>
  <sheetData>
    <row r="1" spans="1:7" s="1" customFormat="1" ht="15" customHeight="1" x14ac:dyDescent="0.2">
      <c r="A1" s="85" t="s">
        <v>14</v>
      </c>
      <c r="B1" s="86"/>
      <c r="C1" s="86"/>
      <c r="D1" s="86"/>
      <c r="E1" s="86"/>
      <c r="F1" s="86"/>
      <c r="G1" s="86"/>
    </row>
    <row r="2" spans="1:7" s="1" customFormat="1" ht="12" x14ac:dyDescent="0.2">
      <c r="E2" s="5"/>
      <c r="F2" s="9"/>
    </row>
    <row r="3" spans="1:7" s="1" customFormat="1" ht="12" x14ac:dyDescent="0.2">
      <c r="A3" s="8" t="s">
        <v>7</v>
      </c>
      <c r="B3" s="2"/>
      <c r="C3" s="3"/>
      <c r="D3" s="3"/>
      <c r="E3" s="4"/>
      <c r="F3" s="9"/>
    </row>
    <row r="4" spans="1:7" s="1" customFormat="1" ht="33.75" x14ac:dyDescent="0.2">
      <c r="A4" s="6" t="s">
        <v>2</v>
      </c>
      <c r="B4" s="6" t="s">
        <v>0</v>
      </c>
      <c r="C4" s="13" t="s">
        <v>4</v>
      </c>
      <c r="D4" s="13" t="s">
        <v>1</v>
      </c>
      <c r="E4" s="50" t="s">
        <v>6</v>
      </c>
      <c r="F4" s="12" t="s">
        <v>3</v>
      </c>
      <c r="G4" s="12" t="s">
        <v>5</v>
      </c>
    </row>
    <row r="5" spans="1:7" x14ac:dyDescent="0.2">
      <c r="A5" s="16" t="s">
        <v>74</v>
      </c>
      <c r="B5" s="17"/>
      <c r="C5" s="17"/>
      <c r="D5" s="17"/>
      <c r="E5" s="18"/>
      <c r="F5" s="19"/>
      <c r="G5" s="18"/>
    </row>
    <row r="6" spans="1:7" x14ac:dyDescent="0.2">
      <c r="A6" s="20" t="s">
        <v>63</v>
      </c>
      <c r="B6" s="21"/>
      <c r="C6" s="21"/>
      <c r="D6" s="21"/>
      <c r="E6" s="22"/>
      <c r="F6" s="23"/>
      <c r="G6" s="22"/>
    </row>
    <row r="7" spans="1:7" x14ac:dyDescent="0.2">
      <c r="A7" s="21" t="s">
        <v>438</v>
      </c>
      <c r="B7" s="21" t="s">
        <v>437</v>
      </c>
      <c r="C7" s="21" t="s">
        <v>439</v>
      </c>
      <c r="D7" s="24">
        <v>4893625</v>
      </c>
      <c r="E7" s="22">
        <v>50171.890310000003</v>
      </c>
      <c r="F7" s="23">
        <v>4.2397605885742404</v>
      </c>
      <c r="G7" s="22"/>
    </row>
    <row r="8" spans="1:7" x14ac:dyDescent="0.2">
      <c r="A8" s="21" t="s">
        <v>441</v>
      </c>
      <c r="B8" s="21" t="s">
        <v>440</v>
      </c>
      <c r="C8" s="21" t="s">
        <v>77</v>
      </c>
      <c r="D8" s="24">
        <v>48064081</v>
      </c>
      <c r="E8" s="22">
        <v>49866.484040000003</v>
      </c>
      <c r="F8" s="23">
        <v>4.2139523230484901</v>
      </c>
      <c r="G8" s="22"/>
    </row>
    <row r="9" spans="1:7" x14ac:dyDescent="0.2">
      <c r="A9" s="21" t="s">
        <v>443</v>
      </c>
      <c r="B9" s="21" t="s">
        <v>442</v>
      </c>
      <c r="C9" s="21" t="s">
        <v>444</v>
      </c>
      <c r="D9" s="24">
        <v>954140</v>
      </c>
      <c r="E9" s="22">
        <v>32574.81667</v>
      </c>
      <c r="F9" s="23">
        <v>2.7527251423885502</v>
      </c>
      <c r="G9" s="22"/>
    </row>
    <row r="10" spans="1:7" x14ac:dyDescent="0.2">
      <c r="A10" s="21" t="s">
        <v>446</v>
      </c>
      <c r="B10" s="21" t="s">
        <v>445</v>
      </c>
      <c r="C10" s="21" t="s">
        <v>447</v>
      </c>
      <c r="D10" s="24">
        <v>1387967</v>
      </c>
      <c r="E10" s="22">
        <v>32005.13105</v>
      </c>
      <c r="F10" s="23">
        <v>2.7045840294141401</v>
      </c>
      <c r="G10" s="22"/>
    </row>
    <row r="11" spans="1:7" x14ac:dyDescent="0.2">
      <c r="A11" s="21" t="s">
        <v>449</v>
      </c>
      <c r="B11" s="21" t="s">
        <v>448</v>
      </c>
      <c r="C11" s="21" t="s">
        <v>146</v>
      </c>
      <c r="D11" s="24">
        <v>8763469</v>
      </c>
      <c r="E11" s="22">
        <v>30689.668440000001</v>
      </c>
      <c r="F11" s="23">
        <v>2.59342125489716</v>
      </c>
      <c r="G11" s="22"/>
    </row>
    <row r="12" spans="1:7" x14ac:dyDescent="0.2">
      <c r="A12" s="21" t="s">
        <v>451</v>
      </c>
      <c r="B12" s="21" t="s">
        <v>450</v>
      </c>
      <c r="C12" s="21" t="s">
        <v>77</v>
      </c>
      <c r="D12" s="24">
        <v>15398917</v>
      </c>
      <c r="E12" s="22">
        <v>30543.75187</v>
      </c>
      <c r="F12" s="23">
        <v>2.5810906187803302</v>
      </c>
      <c r="G12" s="22"/>
    </row>
    <row r="13" spans="1:7" x14ac:dyDescent="0.2">
      <c r="A13" s="21" t="s">
        <v>453</v>
      </c>
      <c r="B13" s="21" t="s">
        <v>452</v>
      </c>
      <c r="C13" s="21" t="s">
        <v>82</v>
      </c>
      <c r="D13" s="24">
        <v>1872610</v>
      </c>
      <c r="E13" s="22">
        <v>29040.435880000001</v>
      </c>
      <c r="F13" s="23">
        <v>2.45405335055715</v>
      </c>
      <c r="G13" s="22"/>
    </row>
    <row r="14" spans="1:7" x14ac:dyDescent="0.2">
      <c r="A14" s="21" t="s">
        <v>455</v>
      </c>
      <c r="B14" s="21" t="s">
        <v>454</v>
      </c>
      <c r="C14" s="21" t="s">
        <v>98</v>
      </c>
      <c r="D14" s="24">
        <v>1588976</v>
      </c>
      <c r="E14" s="22">
        <v>26757.56135</v>
      </c>
      <c r="F14" s="23">
        <v>2.2611397210097999</v>
      </c>
      <c r="G14" s="22"/>
    </row>
    <row r="15" spans="1:7" x14ac:dyDescent="0.2">
      <c r="A15" s="21" t="s">
        <v>457</v>
      </c>
      <c r="B15" s="21" t="s">
        <v>456</v>
      </c>
      <c r="C15" s="21" t="s">
        <v>439</v>
      </c>
      <c r="D15" s="24">
        <v>1840334</v>
      </c>
      <c r="E15" s="22">
        <v>26643.43549</v>
      </c>
      <c r="F15" s="23">
        <v>2.2514955493356701</v>
      </c>
      <c r="G15" s="22"/>
    </row>
    <row r="16" spans="1:7" x14ac:dyDescent="0.2">
      <c r="A16" s="21" t="s">
        <v>137</v>
      </c>
      <c r="B16" s="21" t="s">
        <v>136</v>
      </c>
      <c r="C16" s="21" t="s">
        <v>138</v>
      </c>
      <c r="D16" s="24">
        <v>5163765</v>
      </c>
      <c r="E16" s="22">
        <v>26601.135399999999</v>
      </c>
      <c r="F16" s="23">
        <v>2.24792099287852</v>
      </c>
      <c r="G16" s="22"/>
    </row>
    <row r="17" spans="1:7" x14ac:dyDescent="0.2">
      <c r="A17" s="21" t="s">
        <v>76</v>
      </c>
      <c r="B17" s="21" t="s">
        <v>75</v>
      </c>
      <c r="C17" s="21" t="s">
        <v>77</v>
      </c>
      <c r="D17" s="24">
        <v>2259945</v>
      </c>
      <c r="E17" s="22">
        <v>23235.624520000001</v>
      </c>
      <c r="F17" s="23">
        <v>1.96351950229729</v>
      </c>
      <c r="G17" s="22"/>
    </row>
    <row r="18" spans="1:7" x14ac:dyDescent="0.2">
      <c r="A18" s="21" t="s">
        <v>459</v>
      </c>
      <c r="B18" s="21" t="s">
        <v>458</v>
      </c>
      <c r="C18" s="21" t="s">
        <v>101</v>
      </c>
      <c r="D18" s="24">
        <v>1812883</v>
      </c>
      <c r="E18" s="22">
        <v>20388.588660000001</v>
      </c>
      <c r="F18" s="23">
        <v>1.7229315882501299</v>
      </c>
      <c r="G18" s="22"/>
    </row>
    <row r="19" spans="1:7" x14ac:dyDescent="0.2">
      <c r="A19" s="21" t="s">
        <v>461</v>
      </c>
      <c r="B19" s="21" t="s">
        <v>460</v>
      </c>
      <c r="C19" s="21" t="s">
        <v>174</v>
      </c>
      <c r="D19" s="24">
        <v>4465529</v>
      </c>
      <c r="E19" s="22">
        <v>19766.664120000001</v>
      </c>
      <c r="F19" s="23">
        <v>1.67037604096126</v>
      </c>
      <c r="G19" s="22"/>
    </row>
    <row r="20" spans="1:7" x14ac:dyDescent="0.2">
      <c r="A20" s="21" t="s">
        <v>463</v>
      </c>
      <c r="B20" s="21" t="s">
        <v>462</v>
      </c>
      <c r="C20" s="21" t="s">
        <v>85</v>
      </c>
      <c r="D20" s="24">
        <v>2289035</v>
      </c>
      <c r="E20" s="22">
        <v>19676.544860000002</v>
      </c>
      <c r="F20" s="23">
        <v>1.6627605398418399</v>
      </c>
      <c r="G20" s="22"/>
    </row>
    <row r="21" spans="1:7" x14ac:dyDescent="0.2">
      <c r="A21" s="21" t="s">
        <v>165</v>
      </c>
      <c r="B21" s="21" t="s">
        <v>164</v>
      </c>
      <c r="C21" s="21" t="s">
        <v>166</v>
      </c>
      <c r="D21" s="24">
        <v>2098727</v>
      </c>
      <c r="E21" s="22">
        <v>19640.93663</v>
      </c>
      <c r="F21" s="23">
        <v>1.6597514770130299</v>
      </c>
      <c r="G21" s="22"/>
    </row>
    <row r="22" spans="1:7" x14ac:dyDescent="0.2">
      <c r="A22" s="21" t="s">
        <v>465</v>
      </c>
      <c r="B22" s="21" t="s">
        <v>464</v>
      </c>
      <c r="C22" s="21" t="s">
        <v>132</v>
      </c>
      <c r="D22" s="24">
        <v>2860279</v>
      </c>
      <c r="E22" s="22">
        <v>19193.90223</v>
      </c>
      <c r="F22" s="23">
        <v>1.62197496871035</v>
      </c>
      <c r="G22" s="22"/>
    </row>
    <row r="23" spans="1:7" x14ac:dyDescent="0.2">
      <c r="A23" s="21" t="s">
        <v>467</v>
      </c>
      <c r="B23" s="21" t="s">
        <v>466</v>
      </c>
      <c r="C23" s="21" t="s">
        <v>320</v>
      </c>
      <c r="D23" s="24">
        <v>485000</v>
      </c>
      <c r="E23" s="22">
        <v>18905.5425</v>
      </c>
      <c r="F23" s="23">
        <v>1.59760721595015</v>
      </c>
      <c r="G23" s="22"/>
    </row>
    <row r="24" spans="1:7" x14ac:dyDescent="0.2">
      <c r="A24" s="21" t="s">
        <v>469</v>
      </c>
      <c r="B24" s="21" t="s">
        <v>468</v>
      </c>
      <c r="C24" s="21" t="s">
        <v>146</v>
      </c>
      <c r="D24" s="24">
        <v>1605632</v>
      </c>
      <c r="E24" s="22">
        <v>18296.176640000001</v>
      </c>
      <c r="F24" s="23">
        <v>1.5461129361594701</v>
      </c>
      <c r="G24" s="22"/>
    </row>
    <row r="25" spans="1:7" x14ac:dyDescent="0.2">
      <c r="A25" s="21" t="s">
        <v>471</v>
      </c>
      <c r="B25" s="21" t="s">
        <v>470</v>
      </c>
      <c r="C25" s="21" t="s">
        <v>149</v>
      </c>
      <c r="D25" s="24">
        <v>910911</v>
      </c>
      <c r="E25" s="22">
        <v>17979.561320000001</v>
      </c>
      <c r="F25" s="23">
        <v>1.5193574532151199</v>
      </c>
      <c r="G25" s="22"/>
    </row>
    <row r="26" spans="1:7" x14ac:dyDescent="0.2">
      <c r="A26" s="21" t="s">
        <v>310</v>
      </c>
      <c r="B26" s="21" t="s">
        <v>309</v>
      </c>
      <c r="C26" s="21" t="s">
        <v>77</v>
      </c>
      <c r="D26" s="24">
        <v>12199095</v>
      </c>
      <c r="E26" s="22">
        <v>16877.447929999998</v>
      </c>
      <c r="F26" s="23">
        <v>1.4262236907399499</v>
      </c>
      <c r="G26" s="22"/>
    </row>
    <row r="27" spans="1:7" x14ac:dyDescent="0.2">
      <c r="A27" s="21" t="s">
        <v>473</v>
      </c>
      <c r="B27" s="21" t="s">
        <v>472</v>
      </c>
      <c r="C27" s="21" t="s">
        <v>372</v>
      </c>
      <c r="D27" s="24">
        <v>2748613</v>
      </c>
      <c r="E27" s="22">
        <v>16455.946029999999</v>
      </c>
      <c r="F27" s="23">
        <v>1.3906047987151999</v>
      </c>
      <c r="G27" s="22"/>
    </row>
    <row r="28" spans="1:7" x14ac:dyDescent="0.2">
      <c r="A28" s="21" t="s">
        <v>475</v>
      </c>
      <c r="B28" s="21" t="s">
        <v>474</v>
      </c>
      <c r="C28" s="21" t="s">
        <v>476</v>
      </c>
      <c r="D28" s="24">
        <v>2060963</v>
      </c>
      <c r="E28" s="22">
        <v>16284.699140000001</v>
      </c>
      <c r="F28" s="23">
        <v>1.3761336314808801</v>
      </c>
      <c r="G28" s="22"/>
    </row>
    <row r="29" spans="1:7" x14ac:dyDescent="0.2">
      <c r="A29" s="21" t="s">
        <v>478</v>
      </c>
      <c r="B29" s="21" t="s">
        <v>477</v>
      </c>
      <c r="C29" s="21" t="s">
        <v>85</v>
      </c>
      <c r="D29" s="24">
        <v>1988022</v>
      </c>
      <c r="E29" s="22">
        <v>16257.04991</v>
      </c>
      <c r="F29" s="23">
        <v>1.3737971415672301</v>
      </c>
      <c r="G29" s="22"/>
    </row>
    <row r="30" spans="1:7" x14ac:dyDescent="0.2">
      <c r="A30" s="21" t="s">
        <v>178</v>
      </c>
      <c r="B30" s="21" t="s">
        <v>177</v>
      </c>
      <c r="C30" s="21" t="s">
        <v>98</v>
      </c>
      <c r="D30" s="24">
        <v>1710900</v>
      </c>
      <c r="E30" s="22">
        <v>15676.12125</v>
      </c>
      <c r="F30" s="23">
        <v>1.32470593885944</v>
      </c>
      <c r="G30" s="22"/>
    </row>
    <row r="31" spans="1:7" x14ac:dyDescent="0.2">
      <c r="A31" s="21" t="s">
        <v>480</v>
      </c>
      <c r="B31" s="21" t="s">
        <v>479</v>
      </c>
      <c r="C31" s="21" t="s">
        <v>141</v>
      </c>
      <c r="D31" s="24">
        <v>13743660</v>
      </c>
      <c r="E31" s="22">
        <v>15427.25835</v>
      </c>
      <c r="F31" s="23">
        <v>1.3036758539083</v>
      </c>
      <c r="G31" s="22"/>
    </row>
    <row r="32" spans="1:7" x14ac:dyDescent="0.2">
      <c r="A32" s="21" t="s">
        <v>482</v>
      </c>
      <c r="B32" s="21" t="s">
        <v>481</v>
      </c>
      <c r="C32" s="21" t="s">
        <v>101</v>
      </c>
      <c r="D32" s="24">
        <v>1393898</v>
      </c>
      <c r="E32" s="22">
        <v>15335.665800000001</v>
      </c>
      <c r="F32" s="23">
        <v>1.2959358528579601</v>
      </c>
      <c r="G32" s="22"/>
    </row>
    <row r="33" spans="1:7" x14ac:dyDescent="0.2">
      <c r="A33" s="21" t="s">
        <v>341</v>
      </c>
      <c r="B33" s="21" t="s">
        <v>340</v>
      </c>
      <c r="C33" s="21" t="s">
        <v>171</v>
      </c>
      <c r="D33" s="24">
        <v>2452684</v>
      </c>
      <c r="E33" s="22">
        <v>15207.86714</v>
      </c>
      <c r="F33" s="23">
        <v>1.2851362653081899</v>
      </c>
      <c r="G33" s="22"/>
    </row>
    <row r="34" spans="1:7" x14ac:dyDescent="0.2">
      <c r="A34" s="21" t="s">
        <v>79</v>
      </c>
      <c r="B34" s="21" t="s">
        <v>78</v>
      </c>
      <c r="C34" s="21" t="s">
        <v>77</v>
      </c>
      <c r="D34" s="24">
        <v>1036125</v>
      </c>
      <c r="E34" s="22">
        <v>15153.84619</v>
      </c>
      <c r="F34" s="23">
        <v>1.2805712410814301</v>
      </c>
      <c r="G34" s="22"/>
    </row>
    <row r="35" spans="1:7" x14ac:dyDescent="0.2">
      <c r="A35" s="21" t="s">
        <v>100</v>
      </c>
      <c r="B35" s="21" t="s">
        <v>99</v>
      </c>
      <c r="C35" s="21" t="s">
        <v>101</v>
      </c>
      <c r="D35" s="24">
        <v>2108245</v>
      </c>
      <c r="E35" s="22">
        <v>14987.513709999999</v>
      </c>
      <c r="F35" s="23">
        <v>1.2665153645946801</v>
      </c>
      <c r="G35" s="22"/>
    </row>
    <row r="36" spans="1:7" x14ac:dyDescent="0.2">
      <c r="A36" s="21" t="s">
        <v>392</v>
      </c>
      <c r="B36" s="21" t="s">
        <v>391</v>
      </c>
      <c r="C36" s="21" t="s">
        <v>82</v>
      </c>
      <c r="D36" s="24">
        <v>1631444</v>
      </c>
      <c r="E36" s="22">
        <v>14695.231830000001</v>
      </c>
      <c r="F36" s="23">
        <v>1.2418161717215099</v>
      </c>
      <c r="G36" s="22"/>
    </row>
    <row r="37" spans="1:7" x14ac:dyDescent="0.2">
      <c r="A37" s="21" t="s">
        <v>484</v>
      </c>
      <c r="B37" s="21" t="s">
        <v>483</v>
      </c>
      <c r="C37" s="21" t="s">
        <v>85</v>
      </c>
      <c r="D37" s="24">
        <v>5297684</v>
      </c>
      <c r="E37" s="22">
        <v>14653.39394</v>
      </c>
      <c r="F37" s="23">
        <v>1.2382806733371501</v>
      </c>
      <c r="G37" s="22"/>
    </row>
    <row r="38" spans="1:7" x14ac:dyDescent="0.2">
      <c r="A38" s="21" t="s">
        <v>380</v>
      </c>
      <c r="B38" s="21" t="s">
        <v>379</v>
      </c>
      <c r="C38" s="21" t="s">
        <v>82</v>
      </c>
      <c r="D38" s="24">
        <v>2532033</v>
      </c>
      <c r="E38" s="22">
        <v>14540.199500000001</v>
      </c>
      <c r="F38" s="23">
        <v>1.22871521103162</v>
      </c>
      <c r="G38" s="22"/>
    </row>
    <row r="39" spans="1:7" x14ac:dyDescent="0.2">
      <c r="A39" s="21" t="s">
        <v>145</v>
      </c>
      <c r="B39" s="21" t="s">
        <v>144</v>
      </c>
      <c r="C39" s="21" t="s">
        <v>146</v>
      </c>
      <c r="D39" s="24">
        <v>4750000</v>
      </c>
      <c r="E39" s="22">
        <v>14390.125</v>
      </c>
      <c r="F39" s="23">
        <v>1.2160332102834199</v>
      </c>
      <c r="G39" s="22"/>
    </row>
    <row r="40" spans="1:7" x14ac:dyDescent="0.2">
      <c r="A40" s="21" t="s">
        <v>486</v>
      </c>
      <c r="B40" s="21" t="s">
        <v>485</v>
      </c>
      <c r="C40" s="21" t="s">
        <v>320</v>
      </c>
      <c r="D40" s="24">
        <v>4118888</v>
      </c>
      <c r="E40" s="22">
        <v>13796.21536</v>
      </c>
      <c r="F40" s="23">
        <v>1.16584505374222</v>
      </c>
      <c r="G40" s="22"/>
    </row>
    <row r="41" spans="1:7" x14ac:dyDescent="0.2">
      <c r="A41" s="21" t="s">
        <v>488</v>
      </c>
      <c r="B41" s="21" t="s">
        <v>487</v>
      </c>
      <c r="C41" s="21" t="s">
        <v>129</v>
      </c>
      <c r="D41" s="24">
        <v>9388074</v>
      </c>
      <c r="E41" s="22">
        <v>13129.22149</v>
      </c>
      <c r="F41" s="23">
        <v>1.10948093619804</v>
      </c>
      <c r="G41" s="22"/>
    </row>
    <row r="42" spans="1:7" x14ac:dyDescent="0.2">
      <c r="A42" s="21" t="s">
        <v>173</v>
      </c>
      <c r="B42" s="21" t="s">
        <v>172</v>
      </c>
      <c r="C42" s="21" t="s">
        <v>174</v>
      </c>
      <c r="D42" s="24">
        <v>790459</v>
      </c>
      <c r="E42" s="22">
        <v>12903.452719999999</v>
      </c>
      <c r="F42" s="23">
        <v>1.0904024137971</v>
      </c>
      <c r="G42" s="22"/>
    </row>
    <row r="43" spans="1:7" x14ac:dyDescent="0.2">
      <c r="A43" s="21" t="s">
        <v>304</v>
      </c>
      <c r="B43" s="21" t="s">
        <v>303</v>
      </c>
      <c r="C43" s="21" t="s">
        <v>120</v>
      </c>
      <c r="D43" s="24">
        <v>3500000</v>
      </c>
      <c r="E43" s="22">
        <v>12874.75</v>
      </c>
      <c r="F43" s="23">
        <v>1.0879768990259999</v>
      </c>
      <c r="G43" s="22"/>
    </row>
    <row r="44" spans="1:7" x14ac:dyDescent="0.2">
      <c r="A44" s="21" t="s">
        <v>490</v>
      </c>
      <c r="B44" s="21" t="s">
        <v>489</v>
      </c>
      <c r="C44" s="21" t="s">
        <v>447</v>
      </c>
      <c r="D44" s="24">
        <v>2564678</v>
      </c>
      <c r="E44" s="22">
        <v>12651.556570000001</v>
      </c>
      <c r="F44" s="23">
        <v>1.0691160049616899</v>
      </c>
      <c r="G44" s="22"/>
    </row>
    <row r="45" spans="1:7" x14ac:dyDescent="0.2">
      <c r="A45" s="21" t="s">
        <v>492</v>
      </c>
      <c r="B45" s="21" t="s">
        <v>491</v>
      </c>
      <c r="C45" s="21" t="s">
        <v>85</v>
      </c>
      <c r="D45" s="24">
        <v>2404074</v>
      </c>
      <c r="E45" s="22">
        <v>12265.58555</v>
      </c>
      <c r="F45" s="23">
        <v>1.03649963932714</v>
      </c>
      <c r="G45" s="22"/>
    </row>
    <row r="46" spans="1:7" x14ac:dyDescent="0.2">
      <c r="A46" s="21" t="s">
        <v>494</v>
      </c>
      <c r="B46" s="21" t="s">
        <v>493</v>
      </c>
      <c r="C46" s="21" t="s">
        <v>353</v>
      </c>
      <c r="D46" s="24">
        <v>992102</v>
      </c>
      <c r="E46" s="22">
        <v>11799.565140000001</v>
      </c>
      <c r="F46" s="23">
        <v>0.99711872392648004</v>
      </c>
      <c r="G46" s="22"/>
    </row>
    <row r="47" spans="1:7" x14ac:dyDescent="0.2">
      <c r="A47" s="21" t="s">
        <v>345</v>
      </c>
      <c r="B47" s="21" t="s">
        <v>344</v>
      </c>
      <c r="C47" s="21" t="s">
        <v>101</v>
      </c>
      <c r="D47" s="24">
        <v>5096450</v>
      </c>
      <c r="E47" s="22">
        <v>11331.95658</v>
      </c>
      <c r="F47" s="23">
        <v>0.95760360238495001</v>
      </c>
      <c r="G47" s="22"/>
    </row>
    <row r="48" spans="1:7" x14ac:dyDescent="0.2">
      <c r="A48" s="21" t="s">
        <v>128</v>
      </c>
      <c r="B48" s="21" t="s">
        <v>127</v>
      </c>
      <c r="C48" s="21" t="s">
        <v>129</v>
      </c>
      <c r="D48" s="24">
        <v>775258</v>
      </c>
      <c r="E48" s="22">
        <v>11245.504919999999</v>
      </c>
      <c r="F48" s="23">
        <v>0.95029803070686403</v>
      </c>
      <c r="G48" s="22"/>
    </row>
    <row r="49" spans="1:7" x14ac:dyDescent="0.2">
      <c r="A49" s="21" t="s">
        <v>496</v>
      </c>
      <c r="B49" s="21" t="s">
        <v>495</v>
      </c>
      <c r="C49" s="21" t="s">
        <v>171</v>
      </c>
      <c r="D49" s="24">
        <v>952883</v>
      </c>
      <c r="E49" s="22">
        <v>11241.637189999999</v>
      </c>
      <c r="F49" s="23">
        <v>0.94997118933971703</v>
      </c>
      <c r="G49" s="22"/>
    </row>
    <row r="50" spans="1:7" x14ac:dyDescent="0.2">
      <c r="A50" s="21" t="s">
        <v>185</v>
      </c>
      <c r="B50" s="21" t="s">
        <v>184</v>
      </c>
      <c r="C50" s="21" t="s">
        <v>129</v>
      </c>
      <c r="D50" s="24">
        <v>1340117</v>
      </c>
      <c r="E50" s="22">
        <v>11143.07286</v>
      </c>
      <c r="F50" s="23">
        <v>0.94164204010513197</v>
      </c>
      <c r="G50" s="22"/>
    </row>
    <row r="51" spans="1:7" x14ac:dyDescent="0.2">
      <c r="A51" s="21" t="s">
        <v>498</v>
      </c>
      <c r="B51" s="21" t="s">
        <v>497</v>
      </c>
      <c r="C51" s="21" t="s">
        <v>181</v>
      </c>
      <c r="D51" s="24">
        <v>2172601</v>
      </c>
      <c r="E51" s="22">
        <v>10955.340539999999</v>
      </c>
      <c r="F51" s="23">
        <v>0.92577777653802895</v>
      </c>
      <c r="G51" s="22"/>
    </row>
    <row r="52" spans="1:7" x14ac:dyDescent="0.2">
      <c r="A52" s="21" t="s">
        <v>180</v>
      </c>
      <c r="B52" s="21" t="s">
        <v>179</v>
      </c>
      <c r="C52" s="21" t="s">
        <v>181</v>
      </c>
      <c r="D52" s="24">
        <v>378887</v>
      </c>
      <c r="E52" s="22">
        <v>10861.17474</v>
      </c>
      <c r="F52" s="23">
        <v>0.91782032376587397</v>
      </c>
      <c r="G52" s="22"/>
    </row>
    <row r="53" spans="1:7" x14ac:dyDescent="0.2">
      <c r="A53" s="21" t="s">
        <v>500</v>
      </c>
      <c r="B53" s="21" t="s">
        <v>499</v>
      </c>
      <c r="C53" s="21" t="s">
        <v>181</v>
      </c>
      <c r="D53" s="24">
        <v>1229164</v>
      </c>
      <c r="E53" s="22">
        <v>10568.352070000001</v>
      </c>
      <c r="F53" s="23">
        <v>0.89307543159545399</v>
      </c>
      <c r="G53" s="22"/>
    </row>
    <row r="54" spans="1:7" x14ac:dyDescent="0.2">
      <c r="A54" s="21" t="s">
        <v>302</v>
      </c>
      <c r="B54" s="21" t="s">
        <v>301</v>
      </c>
      <c r="C54" s="21" t="s">
        <v>77</v>
      </c>
      <c r="D54" s="24">
        <v>6708453</v>
      </c>
      <c r="E54" s="22">
        <v>9720.5483970000005</v>
      </c>
      <c r="F54" s="23">
        <v>0.82143203571332901</v>
      </c>
      <c r="G54" s="22"/>
    </row>
    <row r="55" spans="1:7" x14ac:dyDescent="0.2">
      <c r="A55" s="21" t="s">
        <v>502</v>
      </c>
      <c r="B55" s="21" t="s">
        <v>501</v>
      </c>
      <c r="C55" s="21" t="s">
        <v>117</v>
      </c>
      <c r="D55" s="24">
        <v>498732</v>
      </c>
      <c r="E55" s="22">
        <v>9503.3382600000004</v>
      </c>
      <c r="F55" s="23">
        <v>0.80307675803490697</v>
      </c>
      <c r="G55" s="22"/>
    </row>
    <row r="56" spans="1:7" x14ac:dyDescent="0.2">
      <c r="A56" s="21" t="s">
        <v>382</v>
      </c>
      <c r="B56" s="21" t="s">
        <v>381</v>
      </c>
      <c r="C56" s="21" t="s">
        <v>82</v>
      </c>
      <c r="D56" s="24">
        <v>1050000</v>
      </c>
      <c r="E56" s="22">
        <v>8908.7250000000004</v>
      </c>
      <c r="F56" s="23">
        <v>0.75282914229599596</v>
      </c>
      <c r="G56" s="22"/>
    </row>
    <row r="57" spans="1:7" x14ac:dyDescent="0.2">
      <c r="A57" s="21" t="s">
        <v>504</v>
      </c>
      <c r="B57" s="21" t="s">
        <v>503</v>
      </c>
      <c r="C57" s="21" t="s">
        <v>372</v>
      </c>
      <c r="D57" s="24">
        <v>1754373</v>
      </c>
      <c r="E57" s="22">
        <v>8738.5319130000007</v>
      </c>
      <c r="F57" s="23">
        <v>0.73844702636909099</v>
      </c>
      <c r="G57" s="22"/>
    </row>
    <row r="58" spans="1:7" x14ac:dyDescent="0.2">
      <c r="A58" s="21" t="s">
        <v>506</v>
      </c>
      <c r="B58" s="21" t="s">
        <v>505</v>
      </c>
      <c r="C58" s="21" t="s">
        <v>447</v>
      </c>
      <c r="D58" s="24">
        <v>1449472</v>
      </c>
      <c r="E58" s="22">
        <v>8472.8885759999994</v>
      </c>
      <c r="F58" s="23">
        <v>0.71599891560684903</v>
      </c>
      <c r="G58" s="22"/>
    </row>
    <row r="59" spans="1:7" x14ac:dyDescent="0.2">
      <c r="A59" s="21" t="s">
        <v>508</v>
      </c>
      <c r="B59" s="21" t="s">
        <v>507</v>
      </c>
      <c r="C59" s="21" t="s">
        <v>77</v>
      </c>
      <c r="D59" s="24">
        <v>15259428</v>
      </c>
      <c r="E59" s="22">
        <v>8446.0933980000009</v>
      </c>
      <c r="F59" s="23">
        <v>0.71373459710207798</v>
      </c>
      <c r="G59" s="22"/>
    </row>
    <row r="60" spans="1:7" x14ac:dyDescent="0.2">
      <c r="A60" s="21" t="s">
        <v>189</v>
      </c>
      <c r="B60" s="21" t="s">
        <v>188</v>
      </c>
      <c r="C60" s="21" t="s">
        <v>114</v>
      </c>
      <c r="D60" s="24">
        <v>1071467</v>
      </c>
      <c r="E60" s="22">
        <v>8225.6521589999993</v>
      </c>
      <c r="F60" s="23">
        <v>0.69510627611528897</v>
      </c>
      <c r="G60" s="22"/>
    </row>
    <row r="61" spans="1:7" x14ac:dyDescent="0.2">
      <c r="A61" s="21" t="s">
        <v>510</v>
      </c>
      <c r="B61" s="21" t="s">
        <v>509</v>
      </c>
      <c r="C61" s="21" t="s">
        <v>372</v>
      </c>
      <c r="D61" s="24">
        <v>660776</v>
      </c>
      <c r="E61" s="22">
        <v>7637.2490079999998</v>
      </c>
      <c r="F61" s="23">
        <v>0.64538344378051704</v>
      </c>
      <c r="G61" s="22"/>
    </row>
    <row r="62" spans="1:7" x14ac:dyDescent="0.2">
      <c r="A62" s="21" t="s">
        <v>512</v>
      </c>
      <c r="B62" s="21" t="s">
        <v>511</v>
      </c>
      <c r="C62" s="21" t="s">
        <v>101</v>
      </c>
      <c r="D62" s="24">
        <v>1104573</v>
      </c>
      <c r="E62" s="22">
        <v>7534.8447200000001</v>
      </c>
      <c r="F62" s="23">
        <v>0.63672980004334101</v>
      </c>
      <c r="G62" s="22"/>
    </row>
    <row r="63" spans="1:7" x14ac:dyDescent="0.2">
      <c r="A63" s="21" t="s">
        <v>514</v>
      </c>
      <c r="B63" s="21" t="s">
        <v>513</v>
      </c>
      <c r="C63" s="21" t="s">
        <v>320</v>
      </c>
      <c r="D63" s="24">
        <v>1909685</v>
      </c>
      <c r="E63" s="22">
        <v>7313.1387080000004</v>
      </c>
      <c r="F63" s="23">
        <v>0.61799459979237104</v>
      </c>
      <c r="G63" s="22"/>
    </row>
    <row r="64" spans="1:7" x14ac:dyDescent="0.2">
      <c r="A64" s="21" t="s">
        <v>516</v>
      </c>
      <c r="B64" s="21" t="s">
        <v>515</v>
      </c>
      <c r="C64" s="21" t="s">
        <v>146</v>
      </c>
      <c r="D64" s="24">
        <v>1326602</v>
      </c>
      <c r="E64" s="22">
        <v>7145.7416730000004</v>
      </c>
      <c r="F64" s="23">
        <v>0.603848763403668</v>
      </c>
      <c r="G64" s="22"/>
    </row>
    <row r="65" spans="1:7" x14ac:dyDescent="0.2">
      <c r="A65" s="21" t="s">
        <v>155</v>
      </c>
      <c r="B65" s="21" t="s">
        <v>154</v>
      </c>
      <c r="C65" s="21" t="s">
        <v>156</v>
      </c>
      <c r="D65" s="24">
        <v>700000</v>
      </c>
      <c r="E65" s="22">
        <v>7016.8</v>
      </c>
      <c r="F65" s="23">
        <v>0.59295258588210398</v>
      </c>
      <c r="G65" s="22"/>
    </row>
    <row r="66" spans="1:7" x14ac:dyDescent="0.2">
      <c r="A66" s="21" t="s">
        <v>518</v>
      </c>
      <c r="B66" s="21" t="s">
        <v>517</v>
      </c>
      <c r="C66" s="21" t="s">
        <v>372</v>
      </c>
      <c r="D66" s="24">
        <v>633445</v>
      </c>
      <c r="E66" s="22">
        <v>6971.6956700000001</v>
      </c>
      <c r="F66" s="23">
        <v>0.58914105796225702</v>
      </c>
      <c r="G66" s="22"/>
    </row>
    <row r="67" spans="1:7" x14ac:dyDescent="0.2">
      <c r="A67" s="21" t="s">
        <v>225</v>
      </c>
      <c r="B67" s="21" t="s">
        <v>224</v>
      </c>
      <c r="C67" s="21" t="s">
        <v>90</v>
      </c>
      <c r="D67" s="24">
        <v>1485684</v>
      </c>
      <c r="E67" s="22">
        <v>6882.4311299999999</v>
      </c>
      <c r="F67" s="23">
        <v>0.58159778470085899</v>
      </c>
      <c r="G67" s="22"/>
    </row>
    <row r="68" spans="1:7" x14ac:dyDescent="0.2">
      <c r="A68" s="21" t="s">
        <v>520</v>
      </c>
      <c r="B68" s="21" t="s">
        <v>519</v>
      </c>
      <c r="C68" s="21" t="s">
        <v>444</v>
      </c>
      <c r="D68" s="24">
        <v>220481</v>
      </c>
      <c r="E68" s="22">
        <v>6742.8601829999998</v>
      </c>
      <c r="F68" s="23">
        <v>0.56980338355822102</v>
      </c>
      <c r="G68" s="22"/>
    </row>
    <row r="69" spans="1:7" x14ac:dyDescent="0.2">
      <c r="A69" s="21" t="s">
        <v>522</v>
      </c>
      <c r="B69" s="21" t="s">
        <v>521</v>
      </c>
      <c r="C69" s="21" t="s">
        <v>320</v>
      </c>
      <c r="D69" s="24">
        <v>750000</v>
      </c>
      <c r="E69" s="22">
        <v>6667.875</v>
      </c>
      <c r="F69" s="23">
        <v>0.563466783090388</v>
      </c>
      <c r="G69" s="22"/>
    </row>
    <row r="70" spans="1:7" x14ac:dyDescent="0.2">
      <c r="A70" s="21" t="s">
        <v>524</v>
      </c>
      <c r="B70" s="21" t="s">
        <v>523</v>
      </c>
      <c r="C70" s="21" t="s">
        <v>320</v>
      </c>
      <c r="D70" s="24">
        <v>1098411</v>
      </c>
      <c r="E70" s="22">
        <v>6608.0405760000003</v>
      </c>
      <c r="F70" s="23">
        <v>0.55841049298156797</v>
      </c>
      <c r="G70" s="22"/>
    </row>
    <row r="71" spans="1:7" x14ac:dyDescent="0.2">
      <c r="A71" s="21" t="s">
        <v>526</v>
      </c>
      <c r="B71" s="21" t="s">
        <v>525</v>
      </c>
      <c r="C71" s="21" t="s">
        <v>117</v>
      </c>
      <c r="D71" s="24">
        <v>313239</v>
      </c>
      <c r="E71" s="22">
        <v>6579.7418150000003</v>
      </c>
      <c r="F71" s="23">
        <v>0.556019114644974</v>
      </c>
      <c r="G71" s="22"/>
    </row>
    <row r="72" spans="1:7" x14ac:dyDescent="0.2">
      <c r="A72" s="21" t="s">
        <v>528</v>
      </c>
      <c r="B72" s="21" t="s">
        <v>527</v>
      </c>
      <c r="C72" s="21" t="s">
        <v>146</v>
      </c>
      <c r="D72" s="24">
        <v>812579</v>
      </c>
      <c r="E72" s="22">
        <v>6395.4030199999997</v>
      </c>
      <c r="F72" s="23">
        <v>0.54044161989328698</v>
      </c>
      <c r="G72" s="22"/>
    </row>
    <row r="73" spans="1:7" x14ac:dyDescent="0.2">
      <c r="A73" s="21" t="s">
        <v>530</v>
      </c>
      <c r="B73" s="21" t="s">
        <v>529</v>
      </c>
      <c r="C73" s="21" t="s">
        <v>101</v>
      </c>
      <c r="D73" s="24">
        <v>912544</v>
      </c>
      <c r="E73" s="22">
        <v>6167.4286240000001</v>
      </c>
      <c r="F73" s="23">
        <v>0.52117671172672797</v>
      </c>
      <c r="G73" s="22"/>
    </row>
    <row r="74" spans="1:7" x14ac:dyDescent="0.2">
      <c r="A74" s="21" t="s">
        <v>532</v>
      </c>
      <c r="B74" s="21" t="s">
        <v>531</v>
      </c>
      <c r="C74" s="21" t="s">
        <v>533</v>
      </c>
      <c r="D74" s="24">
        <v>2464730</v>
      </c>
      <c r="E74" s="22">
        <v>6164.2897300000004</v>
      </c>
      <c r="F74" s="23">
        <v>0.52091146042782999</v>
      </c>
      <c r="G74" s="22"/>
    </row>
    <row r="75" spans="1:7" x14ac:dyDescent="0.2">
      <c r="A75" s="21" t="s">
        <v>535</v>
      </c>
      <c r="B75" s="21" t="s">
        <v>534</v>
      </c>
      <c r="C75" s="21" t="s">
        <v>171</v>
      </c>
      <c r="D75" s="24">
        <v>900000</v>
      </c>
      <c r="E75" s="22">
        <v>5840.55</v>
      </c>
      <c r="F75" s="23">
        <v>0.49355393134672798</v>
      </c>
      <c r="G75" s="22"/>
    </row>
    <row r="76" spans="1:7" x14ac:dyDescent="0.2">
      <c r="A76" s="21" t="s">
        <v>537</v>
      </c>
      <c r="B76" s="21" t="s">
        <v>536</v>
      </c>
      <c r="C76" s="21" t="s">
        <v>372</v>
      </c>
      <c r="D76" s="24">
        <v>513808</v>
      </c>
      <c r="E76" s="22">
        <v>5615.1507279999996</v>
      </c>
      <c r="F76" s="23">
        <v>0.474506633263792</v>
      </c>
      <c r="G76" s="22"/>
    </row>
    <row r="77" spans="1:7" x14ac:dyDescent="0.2">
      <c r="A77" s="21" t="s">
        <v>539</v>
      </c>
      <c r="B77" s="21" t="s">
        <v>538</v>
      </c>
      <c r="C77" s="21" t="s">
        <v>540</v>
      </c>
      <c r="D77" s="24">
        <v>90597</v>
      </c>
      <c r="E77" s="22">
        <v>5372.2662049999999</v>
      </c>
      <c r="F77" s="23">
        <v>0.45398174927342699</v>
      </c>
      <c r="G77" s="22"/>
    </row>
    <row r="78" spans="1:7" x14ac:dyDescent="0.2">
      <c r="A78" s="21" t="s">
        <v>542</v>
      </c>
      <c r="B78" s="21" t="s">
        <v>541</v>
      </c>
      <c r="C78" s="21" t="s">
        <v>98</v>
      </c>
      <c r="D78" s="24">
        <v>1362700</v>
      </c>
      <c r="E78" s="22">
        <v>5073.3320999999996</v>
      </c>
      <c r="F78" s="23">
        <v>0.42872041211573397</v>
      </c>
      <c r="G78" s="22"/>
    </row>
    <row r="79" spans="1:7" x14ac:dyDescent="0.2">
      <c r="A79" s="21" t="s">
        <v>544</v>
      </c>
      <c r="B79" s="21" t="s">
        <v>543</v>
      </c>
      <c r="C79" s="21" t="s">
        <v>85</v>
      </c>
      <c r="D79" s="24">
        <v>2223567</v>
      </c>
      <c r="E79" s="22">
        <v>4790.6751020000002</v>
      </c>
      <c r="F79" s="23">
        <v>0.40483456701800102</v>
      </c>
      <c r="G79" s="22"/>
    </row>
    <row r="80" spans="1:7" x14ac:dyDescent="0.2">
      <c r="A80" s="21" t="s">
        <v>400</v>
      </c>
      <c r="B80" s="21" t="s">
        <v>399</v>
      </c>
      <c r="C80" s="21" t="s">
        <v>181</v>
      </c>
      <c r="D80" s="24">
        <v>2000000</v>
      </c>
      <c r="E80" s="22">
        <v>4092</v>
      </c>
      <c r="F80" s="23">
        <v>0.34579323643677601</v>
      </c>
      <c r="G80" s="22"/>
    </row>
    <row r="81" spans="1:9" x14ac:dyDescent="0.2">
      <c r="A81" s="21" t="s">
        <v>148</v>
      </c>
      <c r="B81" s="21" t="s">
        <v>147</v>
      </c>
      <c r="C81" s="21" t="s">
        <v>149</v>
      </c>
      <c r="D81" s="24">
        <v>303744</v>
      </c>
      <c r="E81" s="22">
        <v>3769.4630400000001</v>
      </c>
      <c r="F81" s="23">
        <v>0.31853734707488002</v>
      </c>
      <c r="G81" s="22"/>
    </row>
    <row r="82" spans="1:9" x14ac:dyDescent="0.2">
      <c r="A82" s="21" t="s">
        <v>546</v>
      </c>
      <c r="B82" s="21" t="s">
        <v>545</v>
      </c>
      <c r="C82" s="21" t="s">
        <v>447</v>
      </c>
      <c r="D82" s="24">
        <v>1159420</v>
      </c>
      <c r="E82" s="22">
        <v>3753.6222499999999</v>
      </c>
      <c r="F82" s="23">
        <v>0.31719872585254</v>
      </c>
      <c r="G82" s="22"/>
    </row>
    <row r="83" spans="1:9" x14ac:dyDescent="0.2">
      <c r="A83" s="21" t="s">
        <v>548</v>
      </c>
      <c r="B83" s="21" t="s">
        <v>547</v>
      </c>
      <c r="C83" s="21" t="s">
        <v>98</v>
      </c>
      <c r="D83" s="24">
        <v>236040</v>
      </c>
      <c r="E83" s="22">
        <v>3436.5063599999999</v>
      </c>
      <c r="F83" s="23">
        <v>0.29040094239002001</v>
      </c>
      <c r="G83" s="22"/>
    </row>
    <row r="84" spans="1:9" x14ac:dyDescent="0.2">
      <c r="A84" s="21" t="s">
        <v>550</v>
      </c>
      <c r="B84" s="21" t="s">
        <v>549</v>
      </c>
      <c r="C84" s="21" t="s">
        <v>146</v>
      </c>
      <c r="D84" s="24">
        <v>292158</v>
      </c>
      <c r="E84" s="22">
        <v>2748.3303059999998</v>
      </c>
      <c r="F84" s="23">
        <v>0.232246830720678</v>
      </c>
      <c r="G84" s="22"/>
    </row>
    <row r="85" spans="1:9" x14ac:dyDescent="0.2">
      <c r="A85" s="21" t="s">
        <v>552</v>
      </c>
      <c r="B85" s="21" t="s">
        <v>551</v>
      </c>
      <c r="C85" s="21" t="s">
        <v>101</v>
      </c>
      <c r="D85" s="24">
        <v>268782</v>
      </c>
      <c r="E85" s="22">
        <v>2471.9880539999999</v>
      </c>
      <c r="F85" s="23">
        <v>0.20889461134548101</v>
      </c>
      <c r="G85" s="22"/>
    </row>
    <row r="86" spans="1:9" x14ac:dyDescent="0.2">
      <c r="A86" s="21" t="s">
        <v>412</v>
      </c>
      <c r="B86" s="21" t="s">
        <v>411</v>
      </c>
      <c r="C86" s="21" t="s">
        <v>181</v>
      </c>
      <c r="D86" s="24">
        <v>2000000</v>
      </c>
      <c r="E86" s="22">
        <v>2302</v>
      </c>
      <c r="F86" s="23">
        <v>0.194529821670933</v>
      </c>
      <c r="G86" s="22"/>
    </row>
    <row r="87" spans="1:9" x14ac:dyDescent="0.2">
      <c r="A87" s="21" t="s">
        <v>554</v>
      </c>
      <c r="B87" s="21" t="s">
        <v>553</v>
      </c>
      <c r="C87" s="21" t="s">
        <v>533</v>
      </c>
      <c r="D87" s="24">
        <v>1892146</v>
      </c>
      <c r="E87" s="22">
        <v>1839.1659119999999</v>
      </c>
      <c r="F87" s="23">
        <v>0.155418165458132</v>
      </c>
      <c r="G87" s="22"/>
    </row>
    <row r="88" spans="1:9" x14ac:dyDescent="0.2">
      <c r="A88" s="21" t="s">
        <v>556</v>
      </c>
      <c r="B88" s="21" t="s">
        <v>555</v>
      </c>
      <c r="C88" s="21" t="s">
        <v>476</v>
      </c>
      <c r="D88" s="24">
        <v>273600</v>
      </c>
      <c r="E88" s="22">
        <v>1697.5512000000001</v>
      </c>
      <c r="F88" s="23">
        <v>0.14345105656528201</v>
      </c>
      <c r="G88" s="22"/>
    </row>
    <row r="89" spans="1:9" x14ac:dyDescent="0.2">
      <c r="A89" s="21" t="s">
        <v>558</v>
      </c>
      <c r="B89" s="21" t="s">
        <v>557</v>
      </c>
      <c r="C89" s="21" t="s">
        <v>101</v>
      </c>
      <c r="D89" s="24">
        <v>183533</v>
      </c>
      <c r="E89" s="22">
        <v>1675.9315899999999</v>
      </c>
      <c r="F89" s="23">
        <v>0.14162409788678701</v>
      </c>
      <c r="G89" s="22"/>
    </row>
    <row r="90" spans="1:9" x14ac:dyDescent="0.2">
      <c r="A90" s="21" t="s">
        <v>560</v>
      </c>
      <c r="B90" s="21" t="s">
        <v>559</v>
      </c>
      <c r="C90" s="21" t="s">
        <v>171</v>
      </c>
      <c r="D90" s="24">
        <v>1758380</v>
      </c>
      <c r="E90" s="22">
        <v>1581.66281</v>
      </c>
      <c r="F90" s="23">
        <v>0.13365794282052401</v>
      </c>
      <c r="G90" s="22"/>
    </row>
    <row r="91" spans="1:9" x14ac:dyDescent="0.2">
      <c r="A91" s="21" t="s">
        <v>562</v>
      </c>
      <c r="B91" s="21" t="s">
        <v>561</v>
      </c>
      <c r="C91" s="21" t="s">
        <v>146</v>
      </c>
      <c r="D91" s="24">
        <v>518764</v>
      </c>
      <c r="E91" s="22">
        <v>1430.7511119999999</v>
      </c>
      <c r="F91" s="23">
        <v>0.12090519490566901</v>
      </c>
      <c r="G91" s="22"/>
    </row>
    <row r="92" spans="1:9" x14ac:dyDescent="0.2">
      <c r="A92" s="21" t="s">
        <v>386</v>
      </c>
      <c r="B92" s="21" t="s">
        <v>385</v>
      </c>
      <c r="C92" s="21" t="s">
        <v>114</v>
      </c>
      <c r="D92" s="24">
        <v>41217</v>
      </c>
      <c r="E92" s="22">
        <v>1039.2248300000001</v>
      </c>
      <c r="F92" s="23">
        <v>8.7819383516900801E-2</v>
      </c>
      <c r="G92" s="22"/>
    </row>
    <row r="93" spans="1:9" x14ac:dyDescent="0.2">
      <c r="A93" s="21" t="s">
        <v>564</v>
      </c>
      <c r="B93" s="21" t="s">
        <v>563</v>
      </c>
      <c r="C93" s="21" t="s">
        <v>141</v>
      </c>
      <c r="D93" s="24">
        <v>456715</v>
      </c>
      <c r="E93" s="22">
        <v>882.60173750000001</v>
      </c>
      <c r="F93" s="23">
        <v>7.4583995917606699E-2</v>
      </c>
      <c r="G93" s="22"/>
    </row>
    <row r="94" spans="1:9" x14ac:dyDescent="0.2">
      <c r="A94" s="20" t="s">
        <v>30</v>
      </c>
      <c r="B94" s="20"/>
      <c r="C94" s="20"/>
      <c r="D94" s="20"/>
      <c r="E94" s="25">
        <f>SUM(E7:E93)</f>
        <v>1111943.6943265002</v>
      </c>
      <c r="F94" s="26">
        <f>SUM(F7:F93)</f>
        <v>93.964469402889847</v>
      </c>
      <c r="G94" s="22"/>
      <c r="H94" s="14"/>
      <c r="I94" s="14"/>
    </row>
    <row r="95" spans="1:9" x14ac:dyDescent="0.2">
      <c r="A95" s="21"/>
      <c r="B95" s="21"/>
      <c r="C95" s="21"/>
      <c r="D95" s="21"/>
      <c r="E95" s="22"/>
      <c r="F95" s="23"/>
      <c r="G95" s="22"/>
    </row>
    <row r="96" spans="1:9" x14ac:dyDescent="0.2">
      <c r="A96" s="20" t="s">
        <v>23</v>
      </c>
      <c r="B96" s="21"/>
      <c r="C96" s="21"/>
      <c r="D96" s="21"/>
      <c r="E96" s="22"/>
      <c r="F96" s="23"/>
      <c r="G96" s="22"/>
    </row>
    <row r="97" spans="1:9" x14ac:dyDescent="0.2">
      <c r="A97" s="20" t="s">
        <v>34</v>
      </c>
      <c r="B97" s="21"/>
      <c r="C97" s="21"/>
      <c r="D97" s="21"/>
      <c r="E97" s="22"/>
      <c r="F97" s="23"/>
      <c r="G97" s="22"/>
    </row>
    <row r="98" spans="1:9" x14ac:dyDescent="0.2">
      <c r="A98" s="21" t="s">
        <v>566</v>
      </c>
      <c r="B98" s="21" t="s">
        <v>565</v>
      </c>
      <c r="C98" s="21" t="s">
        <v>59</v>
      </c>
      <c r="D98" s="24">
        <v>2500000</v>
      </c>
      <c r="E98" s="22">
        <v>2496.7449999999999</v>
      </c>
      <c r="F98" s="23">
        <v>0.21098668966455</v>
      </c>
      <c r="G98" s="22">
        <v>6.7978999999999994</v>
      </c>
    </row>
    <row r="99" spans="1:9" x14ac:dyDescent="0.2">
      <c r="A99" s="20" t="s">
        <v>30</v>
      </c>
      <c r="B99" s="20"/>
      <c r="C99" s="20"/>
      <c r="D99" s="20"/>
      <c r="E99" s="25">
        <f>SUM(E97:E98)</f>
        <v>2496.7449999999999</v>
      </c>
      <c r="F99" s="26">
        <f>SUM(F97:F98)</f>
        <v>0.21098668966455</v>
      </c>
      <c r="G99" s="22"/>
      <c r="H99" s="14"/>
      <c r="I99" s="14"/>
    </row>
    <row r="100" spans="1:9" x14ac:dyDescent="0.2">
      <c r="A100" s="21"/>
      <c r="B100" s="21"/>
      <c r="C100" s="21"/>
      <c r="D100" s="21"/>
      <c r="E100" s="22"/>
      <c r="F100" s="23"/>
      <c r="G100" s="22"/>
    </row>
    <row r="101" spans="1:9" x14ac:dyDescent="0.2">
      <c r="A101" s="20" t="s">
        <v>36</v>
      </c>
      <c r="B101" s="20"/>
      <c r="C101" s="20"/>
      <c r="D101" s="20"/>
      <c r="E101" s="25">
        <f>E94+E99</f>
        <v>1114440.4393265003</v>
      </c>
      <c r="F101" s="26">
        <f>F94+F99</f>
        <v>94.175456092554398</v>
      </c>
      <c r="G101" s="22"/>
      <c r="H101" s="14"/>
      <c r="I101" s="14"/>
    </row>
    <row r="102" spans="1:9" x14ac:dyDescent="0.2">
      <c r="A102" s="20"/>
      <c r="B102" s="20"/>
      <c r="C102" s="20"/>
      <c r="D102" s="20"/>
      <c r="E102" s="25"/>
      <c r="F102" s="26"/>
      <c r="G102" s="22"/>
      <c r="H102" s="14"/>
      <c r="I102" s="14"/>
    </row>
    <row r="103" spans="1:9" x14ac:dyDescent="0.2">
      <c r="A103" s="20" t="s">
        <v>38</v>
      </c>
      <c r="B103" s="20"/>
      <c r="C103" s="20"/>
      <c r="D103" s="20"/>
      <c r="E103" s="25">
        <f>E105-(E94+E99)</f>
        <v>68925.679156899685</v>
      </c>
      <c r="F103" s="26">
        <f>F105-(F94+F99)</f>
        <v>5.8245439074456016</v>
      </c>
      <c r="G103" s="22"/>
      <c r="H103" s="14"/>
      <c r="I103" s="14"/>
    </row>
    <row r="104" spans="1:9" x14ac:dyDescent="0.2">
      <c r="A104" s="20"/>
      <c r="B104" s="20"/>
      <c r="C104" s="20"/>
      <c r="D104" s="20"/>
      <c r="E104" s="25"/>
      <c r="F104" s="26"/>
      <c r="G104" s="22"/>
      <c r="H104" s="14"/>
      <c r="I104" s="14"/>
    </row>
    <row r="105" spans="1:9" x14ac:dyDescent="0.2">
      <c r="A105" s="27" t="s">
        <v>37</v>
      </c>
      <c r="B105" s="27"/>
      <c r="C105" s="27"/>
      <c r="D105" s="27"/>
      <c r="E105" s="28">
        <v>1183366.1184834</v>
      </c>
      <c r="F105" s="29">
        <v>100</v>
      </c>
      <c r="G105" s="27"/>
      <c r="H105" s="14"/>
      <c r="I105" s="14"/>
    </row>
    <row r="106" spans="1:9" x14ac:dyDescent="0.2">
      <c r="G106" s="14"/>
    </row>
    <row r="107" spans="1:9" x14ac:dyDescent="0.2">
      <c r="A107" s="14" t="s">
        <v>42</v>
      </c>
    </row>
    <row r="108" spans="1:9" x14ac:dyDescent="0.2">
      <c r="A108" s="14" t="s">
        <v>43</v>
      </c>
    </row>
    <row r="109" spans="1:9" x14ac:dyDescent="0.2">
      <c r="A109" s="14" t="s">
        <v>44</v>
      </c>
      <c r="B109" s="14"/>
      <c r="C109" s="30" t="s">
        <v>46</v>
      </c>
      <c r="D109" s="14" t="s">
        <v>45</v>
      </c>
    </row>
    <row r="110" spans="1:9" x14ac:dyDescent="0.2">
      <c r="A110" s="7" t="s">
        <v>64</v>
      </c>
      <c r="C110" s="31">
        <v>119.24679999999999</v>
      </c>
      <c r="D110" s="31">
        <v>150.75069999999999</v>
      </c>
    </row>
    <row r="111" spans="1:9" x14ac:dyDescent="0.2">
      <c r="A111" s="7" t="s">
        <v>72</v>
      </c>
      <c r="C111" s="31">
        <v>40.049700000000001</v>
      </c>
      <c r="D111" s="31">
        <v>50.630400000000002</v>
      </c>
    </row>
    <row r="112" spans="1:9" x14ac:dyDescent="0.2">
      <c r="A112" s="7" t="s">
        <v>65</v>
      </c>
      <c r="C112" s="31">
        <v>132.7833</v>
      </c>
      <c r="D112" s="31">
        <v>168.5727</v>
      </c>
    </row>
    <row r="113" spans="1:9" x14ac:dyDescent="0.2">
      <c r="A113" s="7" t="s">
        <v>73</v>
      </c>
      <c r="C113" s="31">
        <v>46.719299999999997</v>
      </c>
      <c r="D113" s="31">
        <v>59.31</v>
      </c>
    </row>
    <row r="115" spans="1:9" x14ac:dyDescent="0.2">
      <c r="A115" s="7" t="s">
        <v>51</v>
      </c>
    </row>
    <row r="117" spans="1:9" x14ac:dyDescent="0.2">
      <c r="A117" s="14" t="s">
        <v>47</v>
      </c>
      <c r="D117" s="30" t="s">
        <v>53</v>
      </c>
    </row>
    <row r="119" spans="1:9" x14ac:dyDescent="0.2">
      <c r="A119" s="14" t="s">
        <v>276</v>
      </c>
      <c r="D119" s="49">
        <v>9.6000000000000002E-2</v>
      </c>
    </row>
    <row r="121" spans="1:9" x14ac:dyDescent="0.2">
      <c r="A121" s="14" t="s">
        <v>843</v>
      </c>
      <c r="D121" s="30" t="s">
        <v>53</v>
      </c>
    </row>
    <row r="122" spans="1:9" x14ac:dyDescent="0.2">
      <c r="G122" s="14"/>
    </row>
    <row r="123" spans="1:9" x14ac:dyDescent="0.2">
      <c r="A123" s="14" t="s">
        <v>819</v>
      </c>
      <c r="B123" s="14"/>
      <c r="C123" s="14"/>
      <c r="D123" s="14"/>
      <c r="E123" s="14"/>
      <c r="F123" s="14"/>
      <c r="G123" s="11"/>
      <c r="H123" s="14"/>
      <c r="I123" s="14"/>
    </row>
    <row r="124" spans="1:9" x14ac:dyDescent="0.2">
      <c r="A124" s="52"/>
      <c r="G124" s="11"/>
    </row>
    <row r="125" spans="1:9" x14ac:dyDescent="0.2">
      <c r="A125" s="53" t="s">
        <v>814</v>
      </c>
      <c r="G125" s="11"/>
    </row>
    <row r="126" spans="1:9" x14ac:dyDescent="0.2">
      <c r="A126" s="54"/>
      <c r="G126" s="11"/>
    </row>
    <row r="127" spans="1:9" x14ac:dyDescent="0.2">
      <c r="A127" s="55"/>
      <c r="G127" s="11"/>
    </row>
    <row r="128" spans="1:9" x14ac:dyDescent="0.2">
      <c r="A128" s="55"/>
      <c r="G128" s="11"/>
    </row>
    <row r="129" spans="1:7" x14ac:dyDescent="0.2">
      <c r="A129" s="55"/>
      <c r="G129" s="11"/>
    </row>
    <row r="130" spans="1:7" x14ac:dyDescent="0.2">
      <c r="A130" s="55"/>
      <c r="G130" s="11"/>
    </row>
    <row r="131" spans="1:7" x14ac:dyDescent="0.2">
      <c r="A131" s="55"/>
      <c r="G131" s="11"/>
    </row>
    <row r="132" spans="1:7" x14ac:dyDescent="0.2">
      <c r="A132" s="55"/>
      <c r="G132" s="11"/>
    </row>
    <row r="133" spans="1:7" x14ac:dyDescent="0.2">
      <c r="A133" s="55"/>
      <c r="G133" s="11"/>
    </row>
    <row r="134" spans="1:7" x14ac:dyDescent="0.2">
      <c r="A134" s="55"/>
      <c r="G134" s="11"/>
    </row>
    <row r="135" spans="1:7" x14ac:dyDescent="0.2">
      <c r="A135" s="55"/>
      <c r="G135" s="11"/>
    </row>
    <row r="136" spans="1:7" x14ac:dyDescent="0.2">
      <c r="A136" s="55"/>
      <c r="G136" s="11"/>
    </row>
    <row r="137" spans="1:7" x14ac:dyDescent="0.2">
      <c r="A137" s="55"/>
      <c r="G137" s="11"/>
    </row>
    <row r="138" spans="1:7" x14ac:dyDescent="0.2">
      <c r="A138" s="55"/>
      <c r="G138" s="11"/>
    </row>
    <row r="139" spans="1:7" x14ac:dyDescent="0.2">
      <c r="A139" s="53" t="s">
        <v>825</v>
      </c>
      <c r="G139" s="11"/>
    </row>
    <row r="140" spans="1:7" x14ac:dyDescent="0.2">
      <c r="A140" s="55"/>
      <c r="G140" s="11"/>
    </row>
    <row r="141" spans="1:7" x14ac:dyDescent="0.2">
      <c r="A141" s="53" t="s">
        <v>815</v>
      </c>
      <c r="G141" s="11"/>
    </row>
    <row r="142" spans="1:7" x14ac:dyDescent="0.2">
      <c r="A142" s="55"/>
      <c r="G142" s="11"/>
    </row>
    <row r="143" spans="1:7" x14ac:dyDescent="0.2">
      <c r="A143" s="55"/>
      <c r="G143" s="11"/>
    </row>
    <row r="144" spans="1:7" x14ac:dyDescent="0.2">
      <c r="A144" s="55"/>
      <c r="G144" s="11"/>
    </row>
    <row r="145" spans="1:7" x14ac:dyDescent="0.2">
      <c r="A145" s="55"/>
      <c r="G145" s="11"/>
    </row>
    <row r="146" spans="1:7" x14ac:dyDescent="0.2">
      <c r="A146" s="55"/>
      <c r="G146" s="11"/>
    </row>
    <row r="147" spans="1:7" x14ac:dyDescent="0.2">
      <c r="A147" s="55"/>
      <c r="G147" s="11"/>
    </row>
    <row r="148" spans="1:7" x14ac:dyDescent="0.2">
      <c r="A148" s="55"/>
      <c r="G148" s="11"/>
    </row>
    <row r="149" spans="1:7" x14ac:dyDescent="0.2">
      <c r="A149" s="55"/>
      <c r="G149" s="11"/>
    </row>
    <row r="150" spans="1:7" x14ac:dyDescent="0.2">
      <c r="A150" s="55"/>
      <c r="G150" s="11"/>
    </row>
    <row r="151" spans="1:7" x14ac:dyDescent="0.2">
      <c r="A151" s="55"/>
      <c r="G151" s="11"/>
    </row>
    <row r="152" spans="1:7" x14ac:dyDescent="0.2">
      <c r="A152" s="55"/>
      <c r="G152" s="11"/>
    </row>
    <row r="153" spans="1:7" x14ac:dyDescent="0.2">
      <c r="A153" s="55"/>
      <c r="G153" s="11"/>
    </row>
    <row r="154" spans="1:7" x14ac:dyDescent="0.2">
      <c r="G154" s="11"/>
    </row>
    <row r="155" spans="1:7" x14ac:dyDescent="0.2">
      <c r="G155" s="11"/>
    </row>
    <row r="156" spans="1:7" x14ac:dyDescent="0.2">
      <c r="G156" s="11"/>
    </row>
    <row r="157" spans="1:7" x14ac:dyDescent="0.2">
      <c r="G157" s="11"/>
    </row>
    <row r="158" spans="1:7" x14ac:dyDescent="0.2">
      <c r="G158" s="11"/>
    </row>
    <row r="159" spans="1:7" x14ac:dyDescent="0.2">
      <c r="G159" s="11"/>
    </row>
    <row r="160" spans="1:7" x14ac:dyDescent="0.2">
      <c r="G160" s="11"/>
    </row>
    <row r="161" spans="7:7" x14ac:dyDescent="0.2">
      <c r="G161" s="11"/>
    </row>
    <row r="162" spans="7:7" x14ac:dyDescent="0.2">
      <c r="G162" s="11"/>
    </row>
    <row r="163" spans="7:7" x14ac:dyDescent="0.2">
      <c r="G163" s="11"/>
    </row>
    <row r="164" spans="7:7" x14ac:dyDescent="0.2">
      <c r="G164" s="11"/>
    </row>
    <row r="165" spans="7:7" x14ac:dyDescent="0.2">
      <c r="G165" s="11"/>
    </row>
    <row r="166" spans="7:7" x14ac:dyDescent="0.2">
      <c r="G166" s="11"/>
    </row>
    <row r="167" spans="7:7" x14ac:dyDescent="0.2">
      <c r="G167" s="11"/>
    </row>
    <row r="168" spans="7:7" x14ac:dyDescent="0.2">
      <c r="G168" s="11"/>
    </row>
    <row r="169" spans="7:7" x14ac:dyDescent="0.2">
      <c r="G169" s="11"/>
    </row>
    <row r="170" spans="7:7" x14ac:dyDescent="0.2">
      <c r="G170" s="11"/>
    </row>
    <row r="171" spans="7:7" x14ac:dyDescent="0.2">
      <c r="G171" s="11"/>
    </row>
    <row r="172" spans="7:7" x14ac:dyDescent="0.2">
      <c r="G172" s="11"/>
    </row>
    <row r="173" spans="7:7" x14ac:dyDescent="0.2">
      <c r="G173" s="11"/>
    </row>
    <row r="174" spans="7:7" x14ac:dyDescent="0.2">
      <c r="G174" s="11"/>
    </row>
    <row r="175" spans="7:7" x14ac:dyDescent="0.2">
      <c r="G175" s="11"/>
    </row>
    <row r="176" spans="7:7" x14ac:dyDescent="0.2">
      <c r="G176" s="11"/>
    </row>
    <row r="177" spans="7:7" x14ac:dyDescent="0.2">
      <c r="G177" s="11"/>
    </row>
    <row r="178" spans="7:7" x14ac:dyDescent="0.2">
      <c r="G178" s="11"/>
    </row>
    <row r="179" spans="7:7" x14ac:dyDescent="0.2">
      <c r="G179" s="11"/>
    </row>
    <row r="180" spans="7:7" x14ac:dyDescent="0.2">
      <c r="G180" s="11"/>
    </row>
    <row r="181" spans="7:7" x14ac:dyDescent="0.2">
      <c r="G181" s="11"/>
    </row>
    <row r="182" spans="7:7" x14ac:dyDescent="0.2">
      <c r="G182" s="11"/>
    </row>
    <row r="183" spans="7:7" x14ac:dyDescent="0.2">
      <c r="G183" s="11"/>
    </row>
    <row r="184" spans="7:7" x14ac:dyDescent="0.2">
      <c r="G184" s="11"/>
    </row>
    <row r="185" spans="7:7" x14ac:dyDescent="0.2">
      <c r="G185" s="11"/>
    </row>
    <row r="186" spans="7:7" x14ac:dyDescent="0.2">
      <c r="G186" s="11"/>
    </row>
    <row r="187" spans="7:7" x14ac:dyDescent="0.2">
      <c r="G187" s="11"/>
    </row>
    <row r="188" spans="7:7" x14ac:dyDescent="0.2">
      <c r="G188" s="11"/>
    </row>
    <row r="189" spans="7:7" x14ac:dyDescent="0.2">
      <c r="G189" s="11"/>
    </row>
    <row r="190" spans="7:7" x14ac:dyDescent="0.2">
      <c r="G190" s="11"/>
    </row>
    <row r="191" spans="7:7" x14ac:dyDescent="0.2">
      <c r="G191" s="11"/>
    </row>
    <row r="192" spans="7:7" x14ac:dyDescent="0.2">
      <c r="G192" s="11"/>
    </row>
    <row r="193" spans="7:7" x14ac:dyDescent="0.2">
      <c r="G193" s="11"/>
    </row>
    <row r="194" spans="7:7" x14ac:dyDescent="0.2">
      <c r="G194" s="11"/>
    </row>
    <row r="195" spans="7:7" x14ac:dyDescent="0.2">
      <c r="G195" s="11"/>
    </row>
    <row r="196" spans="7:7" x14ac:dyDescent="0.2">
      <c r="G196" s="11"/>
    </row>
    <row r="197" spans="7:7" x14ac:dyDescent="0.2">
      <c r="G197" s="11"/>
    </row>
    <row r="198" spans="7:7" x14ac:dyDescent="0.2">
      <c r="G198" s="11"/>
    </row>
    <row r="199" spans="7:7" x14ac:dyDescent="0.2">
      <c r="G199" s="11"/>
    </row>
    <row r="200" spans="7:7" x14ac:dyDescent="0.2">
      <c r="G200" s="11"/>
    </row>
    <row r="201" spans="7:7" x14ac:dyDescent="0.2">
      <c r="G201" s="11"/>
    </row>
    <row r="202" spans="7:7" x14ac:dyDescent="0.2">
      <c r="G202" s="11"/>
    </row>
    <row r="203" spans="7:7" x14ac:dyDescent="0.2">
      <c r="G203" s="11"/>
    </row>
    <row r="204" spans="7:7" x14ac:dyDescent="0.2">
      <c r="G204" s="11"/>
    </row>
    <row r="205" spans="7:7" x14ac:dyDescent="0.2">
      <c r="G205" s="11"/>
    </row>
    <row r="206" spans="7:7" x14ac:dyDescent="0.2">
      <c r="G206" s="11"/>
    </row>
    <row r="207" spans="7:7" x14ac:dyDescent="0.2">
      <c r="G207" s="11"/>
    </row>
    <row r="208" spans="7:7" x14ac:dyDescent="0.2">
      <c r="G208" s="11"/>
    </row>
    <row r="209" spans="7:7" x14ac:dyDescent="0.2">
      <c r="G209" s="11"/>
    </row>
    <row r="210" spans="7:7" x14ac:dyDescent="0.2">
      <c r="G210" s="11"/>
    </row>
    <row r="211" spans="7:7" x14ac:dyDescent="0.2">
      <c r="G211" s="11"/>
    </row>
    <row r="212" spans="7:7" x14ac:dyDescent="0.2">
      <c r="G212" s="11"/>
    </row>
    <row r="213" spans="7:7" x14ac:dyDescent="0.2">
      <c r="G213" s="11"/>
    </row>
    <row r="214" spans="7:7" x14ac:dyDescent="0.2">
      <c r="G214" s="11"/>
    </row>
    <row r="215" spans="7:7" x14ac:dyDescent="0.2">
      <c r="G215" s="11"/>
    </row>
    <row r="216" spans="7:7" x14ac:dyDescent="0.2">
      <c r="G216" s="11"/>
    </row>
    <row r="217" spans="7:7" x14ac:dyDescent="0.2">
      <c r="G217" s="11"/>
    </row>
    <row r="218" spans="7:7" x14ac:dyDescent="0.2">
      <c r="G218" s="11"/>
    </row>
    <row r="219" spans="7:7" x14ac:dyDescent="0.2">
      <c r="G219" s="11"/>
    </row>
    <row r="220" spans="7:7" x14ac:dyDescent="0.2">
      <c r="G220" s="11"/>
    </row>
    <row r="221" spans="7:7" x14ac:dyDescent="0.2">
      <c r="G221" s="11"/>
    </row>
    <row r="222" spans="7:7" x14ac:dyDescent="0.2">
      <c r="G222" s="11"/>
    </row>
    <row r="223" spans="7:7" x14ac:dyDescent="0.2">
      <c r="G223" s="11"/>
    </row>
    <row r="224" spans="7:7" x14ac:dyDescent="0.2">
      <c r="G224" s="11"/>
    </row>
    <row r="225" spans="7:7" x14ac:dyDescent="0.2">
      <c r="G225" s="11"/>
    </row>
    <row r="226" spans="7:7" x14ac:dyDescent="0.2">
      <c r="G226" s="11"/>
    </row>
    <row r="227" spans="7:7" x14ac:dyDescent="0.2">
      <c r="G227" s="11"/>
    </row>
    <row r="228" spans="7:7" x14ac:dyDescent="0.2">
      <c r="G228" s="11"/>
    </row>
    <row r="229" spans="7:7" x14ac:dyDescent="0.2">
      <c r="G229" s="11"/>
    </row>
    <row r="230" spans="7:7" x14ac:dyDescent="0.2">
      <c r="G230" s="11"/>
    </row>
    <row r="231" spans="7:7" x14ac:dyDescent="0.2">
      <c r="G231" s="11"/>
    </row>
    <row r="232" spans="7:7" x14ac:dyDescent="0.2">
      <c r="G232" s="11"/>
    </row>
    <row r="233" spans="7:7" x14ac:dyDescent="0.2">
      <c r="G233" s="11"/>
    </row>
    <row r="234" spans="7:7" x14ac:dyDescent="0.2">
      <c r="G234" s="11"/>
    </row>
    <row r="235" spans="7:7" x14ac:dyDescent="0.2">
      <c r="G235" s="11"/>
    </row>
    <row r="236" spans="7:7" x14ac:dyDescent="0.2">
      <c r="G236" s="11"/>
    </row>
    <row r="237" spans="7:7" x14ac:dyDescent="0.2">
      <c r="G237" s="11"/>
    </row>
    <row r="238" spans="7:7" x14ac:dyDescent="0.2">
      <c r="G238" s="11"/>
    </row>
    <row r="239" spans="7:7" x14ac:dyDescent="0.2">
      <c r="G239" s="11"/>
    </row>
    <row r="240" spans="7:7" x14ac:dyDescent="0.2">
      <c r="G240" s="11"/>
    </row>
    <row r="241" spans="7:7" x14ac:dyDescent="0.2">
      <c r="G241" s="11"/>
    </row>
    <row r="242" spans="7:7" x14ac:dyDescent="0.2">
      <c r="G242" s="11"/>
    </row>
    <row r="243" spans="7:7" x14ac:dyDescent="0.2">
      <c r="G243" s="11"/>
    </row>
    <row r="244" spans="7:7" x14ac:dyDescent="0.2">
      <c r="G244" s="11"/>
    </row>
    <row r="245" spans="7:7" x14ac:dyDescent="0.2">
      <c r="G245" s="11"/>
    </row>
    <row r="246" spans="7:7" x14ac:dyDescent="0.2">
      <c r="G246" s="11"/>
    </row>
    <row r="247" spans="7:7" x14ac:dyDescent="0.2">
      <c r="G247" s="11"/>
    </row>
    <row r="248" spans="7:7" x14ac:dyDescent="0.2">
      <c r="G248" s="11"/>
    </row>
    <row r="249" spans="7:7" x14ac:dyDescent="0.2">
      <c r="G249" s="11"/>
    </row>
    <row r="250" spans="7:7" x14ac:dyDescent="0.2">
      <c r="G250" s="11"/>
    </row>
    <row r="251" spans="7:7" x14ac:dyDescent="0.2">
      <c r="G251" s="11"/>
    </row>
    <row r="252" spans="7:7" x14ac:dyDescent="0.2">
      <c r="G252" s="11"/>
    </row>
    <row r="253" spans="7:7" x14ac:dyDescent="0.2">
      <c r="G253" s="11"/>
    </row>
    <row r="254" spans="7:7" x14ac:dyDescent="0.2">
      <c r="G254" s="11"/>
    </row>
  </sheetData>
  <mergeCells count="1">
    <mergeCell ref="A1:G1"/>
  </mergeCells>
  <conditionalFormatting sqref="F2:F3 F5:F122 G123:G154 F124:F155">
    <cfRule type="cellIs" dxfId="49" priority="3" stopIfTrue="1" operator="between">
      <formula>0.009</formula>
      <formula>-0.009</formula>
    </cfRule>
  </conditionalFormatting>
  <conditionalFormatting sqref="F256:F65536">
    <cfRule type="cellIs" dxfId="48" priority="1" stopIfTrue="1" operator="between">
      <formula>0.009</formula>
      <formula>-0.009</formula>
    </cfRule>
  </conditionalFormatting>
  <hyperlinks>
    <hyperlink ref="A124"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43"/>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140625" style="7" bestFit="1" customWidth="1"/>
    <col min="5" max="5" width="23" style="10" customWidth="1"/>
    <col min="6" max="6" width="14.7109375" style="11" bestFit="1" customWidth="1"/>
    <col min="7" max="16384" width="9.140625" style="7"/>
  </cols>
  <sheetData>
    <row r="1" spans="1:6" s="1" customFormat="1" ht="15" x14ac:dyDescent="0.2">
      <c r="A1" s="85" t="s">
        <v>15</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328</v>
      </c>
      <c r="D4" s="13" t="s">
        <v>1</v>
      </c>
      <c r="E4" s="50" t="s">
        <v>6</v>
      </c>
      <c r="F4" s="12" t="s">
        <v>3</v>
      </c>
    </row>
    <row r="5" spans="1:6" x14ac:dyDescent="0.2">
      <c r="A5" s="16" t="s">
        <v>74</v>
      </c>
      <c r="B5" s="17"/>
      <c r="C5" s="17"/>
      <c r="D5" s="17"/>
      <c r="E5" s="18"/>
      <c r="F5" s="19"/>
    </row>
    <row r="6" spans="1:6" x14ac:dyDescent="0.2">
      <c r="A6" s="20" t="s">
        <v>63</v>
      </c>
      <c r="B6" s="21"/>
      <c r="C6" s="21"/>
      <c r="D6" s="21"/>
      <c r="E6" s="22"/>
      <c r="F6" s="23"/>
    </row>
    <row r="7" spans="1:6" x14ac:dyDescent="0.2">
      <c r="A7" s="21" t="s">
        <v>568</v>
      </c>
      <c r="B7" s="21" t="s">
        <v>567</v>
      </c>
      <c r="C7" s="21" t="s">
        <v>77</v>
      </c>
      <c r="D7" s="24">
        <v>23439752</v>
      </c>
      <c r="E7" s="22">
        <v>34526.754699999998</v>
      </c>
      <c r="F7" s="23">
        <v>3.4248102904918998</v>
      </c>
    </row>
    <row r="8" spans="1:6" x14ac:dyDescent="0.2">
      <c r="A8" s="21" t="s">
        <v>570</v>
      </c>
      <c r="B8" s="21" t="s">
        <v>569</v>
      </c>
      <c r="C8" s="21" t="s">
        <v>171</v>
      </c>
      <c r="D8" s="24">
        <v>5750000</v>
      </c>
      <c r="E8" s="22">
        <v>28695.375</v>
      </c>
      <c r="F8" s="23">
        <v>2.8463785966401298</v>
      </c>
    </row>
    <row r="9" spans="1:6" x14ac:dyDescent="0.2">
      <c r="A9" s="21" t="s">
        <v>330</v>
      </c>
      <c r="B9" s="21" t="s">
        <v>329</v>
      </c>
      <c r="C9" s="21" t="s">
        <v>109</v>
      </c>
      <c r="D9" s="24">
        <v>28000000</v>
      </c>
      <c r="E9" s="22">
        <v>25466</v>
      </c>
      <c r="F9" s="23">
        <v>2.5260473976045801</v>
      </c>
    </row>
    <row r="10" spans="1:6" x14ac:dyDescent="0.2">
      <c r="A10" s="21" t="s">
        <v>116</v>
      </c>
      <c r="B10" s="21" t="s">
        <v>115</v>
      </c>
      <c r="C10" s="21" t="s">
        <v>117</v>
      </c>
      <c r="D10" s="24">
        <v>13617750</v>
      </c>
      <c r="E10" s="22">
        <v>25315.397250000002</v>
      </c>
      <c r="F10" s="23">
        <v>2.51110866813353</v>
      </c>
    </row>
    <row r="11" spans="1:6" x14ac:dyDescent="0.2">
      <c r="A11" s="21" t="s">
        <v>227</v>
      </c>
      <c r="B11" s="21" t="s">
        <v>226</v>
      </c>
      <c r="C11" s="21" t="s">
        <v>114</v>
      </c>
      <c r="D11" s="24">
        <v>808937</v>
      </c>
      <c r="E11" s="22">
        <v>24971.48072</v>
      </c>
      <c r="F11" s="23">
        <v>2.4769945765761801</v>
      </c>
    </row>
    <row r="12" spans="1:6" x14ac:dyDescent="0.2">
      <c r="A12" s="21" t="s">
        <v>410</v>
      </c>
      <c r="B12" s="21" t="s">
        <v>409</v>
      </c>
      <c r="C12" s="21" t="s">
        <v>82</v>
      </c>
      <c r="D12" s="24">
        <v>294995</v>
      </c>
      <c r="E12" s="22">
        <v>24641.37484</v>
      </c>
      <c r="F12" s="23">
        <v>2.4442504039888799</v>
      </c>
    </row>
    <row r="13" spans="1:6" x14ac:dyDescent="0.2">
      <c r="A13" s="21" t="s">
        <v>441</v>
      </c>
      <c r="B13" s="21" t="s">
        <v>440</v>
      </c>
      <c r="C13" s="21" t="s">
        <v>77</v>
      </c>
      <c r="D13" s="24">
        <v>23580355</v>
      </c>
      <c r="E13" s="22">
        <v>24464.618310000002</v>
      </c>
      <c r="F13" s="23">
        <v>2.4267174042002999</v>
      </c>
    </row>
    <row r="14" spans="1:6" x14ac:dyDescent="0.2">
      <c r="A14" s="21" t="s">
        <v>446</v>
      </c>
      <c r="B14" s="21" t="s">
        <v>445</v>
      </c>
      <c r="C14" s="21" t="s">
        <v>447</v>
      </c>
      <c r="D14" s="24">
        <v>1050123</v>
      </c>
      <c r="E14" s="22">
        <v>24214.786260000001</v>
      </c>
      <c r="F14" s="23">
        <v>2.40193582877657</v>
      </c>
    </row>
    <row r="15" spans="1:6" x14ac:dyDescent="0.2">
      <c r="A15" s="21" t="s">
        <v>76</v>
      </c>
      <c r="B15" s="21" t="s">
        <v>75</v>
      </c>
      <c r="C15" s="21" t="s">
        <v>77</v>
      </c>
      <c r="D15" s="24">
        <v>2135566</v>
      </c>
      <c r="E15" s="22">
        <v>21956.821830000001</v>
      </c>
      <c r="F15" s="23">
        <v>2.1779616996520401</v>
      </c>
    </row>
    <row r="16" spans="1:6" x14ac:dyDescent="0.2">
      <c r="A16" s="21" t="s">
        <v>384</v>
      </c>
      <c r="B16" s="21" t="s">
        <v>383</v>
      </c>
      <c r="C16" s="21" t="s">
        <v>82</v>
      </c>
      <c r="D16" s="24">
        <v>822190</v>
      </c>
      <c r="E16" s="22">
        <v>21364.60715</v>
      </c>
      <c r="F16" s="23">
        <v>2.1192181847208702</v>
      </c>
    </row>
    <row r="17" spans="1:6" x14ac:dyDescent="0.2">
      <c r="A17" s="21" t="s">
        <v>572</v>
      </c>
      <c r="B17" s="21" t="s">
        <v>571</v>
      </c>
      <c r="C17" s="21" t="s">
        <v>101</v>
      </c>
      <c r="D17" s="24">
        <v>892366</v>
      </c>
      <c r="E17" s="22">
        <v>20469.537489999999</v>
      </c>
      <c r="F17" s="23">
        <v>2.0304335940777398</v>
      </c>
    </row>
    <row r="18" spans="1:6" x14ac:dyDescent="0.2">
      <c r="A18" s="21" t="s">
        <v>574</v>
      </c>
      <c r="B18" s="21" t="s">
        <v>573</v>
      </c>
      <c r="C18" s="21" t="s">
        <v>439</v>
      </c>
      <c r="D18" s="24">
        <v>1608420</v>
      </c>
      <c r="E18" s="22">
        <v>20352.946680000001</v>
      </c>
      <c r="F18" s="23">
        <v>2.0188686089138002</v>
      </c>
    </row>
    <row r="19" spans="1:6" x14ac:dyDescent="0.2">
      <c r="A19" s="21" t="s">
        <v>163</v>
      </c>
      <c r="B19" s="21" t="s">
        <v>162</v>
      </c>
      <c r="C19" s="21" t="s">
        <v>117</v>
      </c>
      <c r="D19" s="24">
        <v>660000</v>
      </c>
      <c r="E19" s="22">
        <v>19796.04</v>
      </c>
      <c r="F19" s="23">
        <v>1.9636273982909001</v>
      </c>
    </row>
    <row r="20" spans="1:6" x14ac:dyDescent="0.2">
      <c r="A20" s="21" t="s">
        <v>145</v>
      </c>
      <c r="B20" s="21" t="s">
        <v>144</v>
      </c>
      <c r="C20" s="21" t="s">
        <v>146</v>
      </c>
      <c r="D20" s="24">
        <v>6391052</v>
      </c>
      <c r="E20" s="22">
        <v>19361.692029999998</v>
      </c>
      <c r="F20" s="23">
        <v>1.9205431463756699</v>
      </c>
    </row>
    <row r="21" spans="1:6" x14ac:dyDescent="0.2">
      <c r="A21" s="21" t="s">
        <v>576</v>
      </c>
      <c r="B21" s="21" t="s">
        <v>575</v>
      </c>
      <c r="C21" s="21" t="s">
        <v>166</v>
      </c>
      <c r="D21" s="24">
        <v>442739</v>
      </c>
      <c r="E21" s="22">
        <v>19318.473529999999</v>
      </c>
      <c r="F21" s="23">
        <v>1.9162561763193799</v>
      </c>
    </row>
    <row r="22" spans="1:6" x14ac:dyDescent="0.2">
      <c r="A22" s="21" t="s">
        <v>578</v>
      </c>
      <c r="B22" s="21" t="s">
        <v>577</v>
      </c>
      <c r="C22" s="21" t="s">
        <v>320</v>
      </c>
      <c r="D22" s="24">
        <v>1543493</v>
      </c>
      <c r="E22" s="22">
        <v>18817.494910000001</v>
      </c>
      <c r="F22" s="23">
        <v>1.86656263436908</v>
      </c>
    </row>
    <row r="23" spans="1:6" x14ac:dyDescent="0.2">
      <c r="A23" s="21" t="s">
        <v>297</v>
      </c>
      <c r="B23" s="21" t="s">
        <v>296</v>
      </c>
      <c r="C23" s="21" t="s">
        <v>298</v>
      </c>
      <c r="D23" s="24">
        <v>3676225</v>
      </c>
      <c r="E23" s="22">
        <v>18375.610659999998</v>
      </c>
      <c r="F23" s="23">
        <v>1.82273083668766</v>
      </c>
    </row>
    <row r="24" spans="1:6" x14ac:dyDescent="0.2">
      <c r="A24" s="21" t="s">
        <v>580</v>
      </c>
      <c r="B24" s="21" t="s">
        <v>579</v>
      </c>
      <c r="C24" s="21" t="s">
        <v>339</v>
      </c>
      <c r="D24" s="24">
        <v>1736228</v>
      </c>
      <c r="E24" s="22">
        <v>18228.657770000002</v>
      </c>
      <c r="F24" s="23">
        <v>1.8081541475588201</v>
      </c>
    </row>
    <row r="25" spans="1:6" x14ac:dyDescent="0.2">
      <c r="A25" s="21" t="s">
        <v>582</v>
      </c>
      <c r="B25" s="21" t="s">
        <v>581</v>
      </c>
      <c r="C25" s="21" t="s">
        <v>174</v>
      </c>
      <c r="D25" s="24">
        <v>2303205</v>
      </c>
      <c r="E25" s="22">
        <v>17983.424640000001</v>
      </c>
      <c r="F25" s="23">
        <v>1.78382875252847</v>
      </c>
    </row>
    <row r="26" spans="1:6" x14ac:dyDescent="0.2">
      <c r="A26" s="21" t="s">
        <v>79</v>
      </c>
      <c r="B26" s="21" t="s">
        <v>78</v>
      </c>
      <c r="C26" s="21" t="s">
        <v>77</v>
      </c>
      <c r="D26" s="24">
        <v>1223175</v>
      </c>
      <c r="E26" s="22">
        <v>17889.545959999999</v>
      </c>
      <c r="F26" s="23">
        <v>1.77451665030179</v>
      </c>
    </row>
    <row r="27" spans="1:6" x14ac:dyDescent="0.2">
      <c r="A27" s="21" t="s">
        <v>122</v>
      </c>
      <c r="B27" s="21" t="s">
        <v>121</v>
      </c>
      <c r="C27" s="21" t="s">
        <v>123</v>
      </c>
      <c r="D27" s="24">
        <v>13100000</v>
      </c>
      <c r="E27" s="22">
        <v>17809.45</v>
      </c>
      <c r="F27" s="23">
        <v>1.76657169658638</v>
      </c>
    </row>
    <row r="28" spans="1:6" x14ac:dyDescent="0.2">
      <c r="A28" s="21" t="s">
        <v>584</v>
      </c>
      <c r="B28" s="21" t="s">
        <v>583</v>
      </c>
      <c r="C28" s="21" t="s">
        <v>540</v>
      </c>
      <c r="D28" s="24">
        <v>3620695</v>
      </c>
      <c r="E28" s="22">
        <v>16964.76642</v>
      </c>
      <c r="F28" s="23">
        <v>1.68278504932893</v>
      </c>
    </row>
    <row r="29" spans="1:6" x14ac:dyDescent="0.2">
      <c r="A29" s="21" t="s">
        <v>586</v>
      </c>
      <c r="B29" s="21" t="s">
        <v>585</v>
      </c>
      <c r="C29" s="21" t="s">
        <v>98</v>
      </c>
      <c r="D29" s="24">
        <v>1491580</v>
      </c>
      <c r="E29" s="22">
        <v>16709.424950000001</v>
      </c>
      <c r="F29" s="23">
        <v>1.6574569783404001</v>
      </c>
    </row>
    <row r="30" spans="1:6" x14ac:dyDescent="0.2">
      <c r="A30" s="21" t="s">
        <v>588</v>
      </c>
      <c r="B30" s="21" t="s">
        <v>587</v>
      </c>
      <c r="C30" s="21" t="s">
        <v>129</v>
      </c>
      <c r="D30" s="24">
        <v>3352118</v>
      </c>
      <c r="E30" s="22">
        <v>16514.209330000002</v>
      </c>
      <c r="F30" s="23">
        <v>1.6380929671540001</v>
      </c>
    </row>
    <row r="31" spans="1:6" x14ac:dyDescent="0.2">
      <c r="A31" s="21" t="s">
        <v>590</v>
      </c>
      <c r="B31" s="21" t="s">
        <v>589</v>
      </c>
      <c r="C31" s="21" t="s">
        <v>320</v>
      </c>
      <c r="D31" s="24">
        <v>3044174</v>
      </c>
      <c r="E31" s="22">
        <v>16453.760470000001</v>
      </c>
      <c r="F31" s="23">
        <v>1.6320968670404701</v>
      </c>
    </row>
    <row r="32" spans="1:6" x14ac:dyDescent="0.2">
      <c r="A32" s="21" t="s">
        <v>592</v>
      </c>
      <c r="B32" s="21" t="s">
        <v>591</v>
      </c>
      <c r="C32" s="21" t="s">
        <v>166</v>
      </c>
      <c r="D32" s="24">
        <v>1602334</v>
      </c>
      <c r="E32" s="22">
        <v>16314.96479</v>
      </c>
      <c r="F32" s="23">
        <v>1.61832931554975</v>
      </c>
    </row>
    <row r="33" spans="1:6" x14ac:dyDescent="0.2">
      <c r="A33" s="21" t="s">
        <v>388</v>
      </c>
      <c r="B33" s="21" t="s">
        <v>387</v>
      </c>
      <c r="C33" s="21" t="s">
        <v>82</v>
      </c>
      <c r="D33" s="24">
        <v>257965</v>
      </c>
      <c r="E33" s="22">
        <v>16123.070470000001</v>
      </c>
      <c r="F33" s="23">
        <v>1.59929475387335</v>
      </c>
    </row>
    <row r="34" spans="1:6" x14ac:dyDescent="0.2">
      <c r="A34" s="21" t="s">
        <v>262</v>
      </c>
      <c r="B34" s="21" t="s">
        <v>261</v>
      </c>
      <c r="C34" s="21" t="s">
        <v>171</v>
      </c>
      <c r="D34" s="24">
        <v>5375000</v>
      </c>
      <c r="E34" s="22">
        <v>15544.5</v>
      </c>
      <c r="F34" s="23">
        <v>1.5419046482393901</v>
      </c>
    </row>
    <row r="35" spans="1:6" x14ac:dyDescent="0.2">
      <c r="A35" s="21" t="s">
        <v>594</v>
      </c>
      <c r="B35" s="21" t="s">
        <v>593</v>
      </c>
      <c r="C35" s="21" t="s">
        <v>159</v>
      </c>
      <c r="D35" s="24">
        <v>1717030</v>
      </c>
      <c r="E35" s="22">
        <v>15286.71809</v>
      </c>
      <c r="F35" s="23">
        <v>1.51633450283356</v>
      </c>
    </row>
    <row r="36" spans="1:6" x14ac:dyDescent="0.2">
      <c r="A36" s="21" t="s">
        <v>161</v>
      </c>
      <c r="B36" s="21" t="s">
        <v>160</v>
      </c>
      <c r="C36" s="21" t="s">
        <v>98</v>
      </c>
      <c r="D36" s="24">
        <v>300000</v>
      </c>
      <c r="E36" s="22">
        <v>14988.15</v>
      </c>
      <c r="F36" s="23">
        <v>1.48671865634207</v>
      </c>
    </row>
    <row r="37" spans="1:6" x14ac:dyDescent="0.2">
      <c r="A37" s="21" t="s">
        <v>596</v>
      </c>
      <c r="B37" s="21" t="s">
        <v>595</v>
      </c>
      <c r="C37" s="21" t="s">
        <v>439</v>
      </c>
      <c r="D37" s="24">
        <v>1098135</v>
      </c>
      <c r="E37" s="22">
        <v>14536.013000000001</v>
      </c>
      <c r="F37" s="23">
        <v>1.44186985825007</v>
      </c>
    </row>
    <row r="38" spans="1:6" x14ac:dyDescent="0.2">
      <c r="A38" s="21" t="s">
        <v>251</v>
      </c>
      <c r="B38" s="21" t="s">
        <v>250</v>
      </c>
      <c r="C38" s="21" t="s">
        <v>166</v>
      </c>
      <c r="D38" s="24">
        <v>571157</v>
      </c>
      <c r="E38" s="22">
        <v>14531.947550000001</v>
      </c>
      <c r="F38" s="23">
        <v>1.44146659431413</v>
      </c>
    </row>
    <row r="39" spans="1:6" x14ac:dyDescent="0.2">
      <c r="A39" s="21" t="s">
        <v>598</v>
      </c>
      <c r="B39" s="21" t="s">
        <v>597</v>
      </c>
      <c r="C39" s="21" t="s">
        <v>476</v>
      </c>
      <c r="D39" s="24">
        <v>38500</v>
      </c>
      <c r="E39" s="22">
        <v>14365.9285</v>
      </c>
      <c r="F39" s="23">
        <v>1.4249986767297</v>
      </c>
    </row>
    <row r="40" spans="1:6" x14ac:dyDescent="0.2">
      <c r="A40" s="21" t="s">
        <v>155</v>
      </c>
      <c r="B40" s="21" t="s">
        <v>154</v>
      </c>
      <c r="C40" s="21" t="s">
        <v>156</v>
      </c>
      <c r="D40" s="24">
        <v>1400578</v>
      </c>
      <c r="E40" s="22">
        <v>14039.39387</v>
      </c>
      <c r="F40" s="23">
        <v>1.39260874692764</v>
      </c>
    </row>
    <row r="41" spans="1:6" x14ac:dyDescent="0.2">
      <c r="A41" s="21" t="s">
        <v>600</v>
      </c>
      <c r="B41" s="21" t="s">
        <v>599</v>
      </c>
      <c r="C41" s="21" t="s">
        <v>439</v>
      </c>
      <c r="D41" s="24">
        <v>566062</v>
      </c>
      <c r="E41" s="22">
        <v>13720.21076</v>
      </c>
      <c r="F41" s="23">
        <v>1.3609480360042501</v>
      </c>
    </row>
    <row r="42" spans="1:6" x14ac:dyDescent="0.2">
      <c r="A42" s="21" t="s">
        <v>602</v>
      </c>
      <c r="B42" s="21" t="s">
        <v>601</v>
      </c>
      <c r="C42" s="21" t="s">
        <v>98</v>
      </c>
      <c r="D42" s="24">
        <v>52304</v>
      </c>
      <c r="E42" s="22">
        <v>13550.37113</v>
      </c>
      <c r="F42" s="23">
        <v>1.3441011438589801</v>
      </c>
    </row>
    <row r="43" spans="1:6" x14ac:dyDescent="0.2">
      <c r="A43" s="21" t="s">
        <v>111</v>
      </c>
      <c r="B43" s="21" t="s">
        <v>110</v>
      </c>
      <c r="C43" s="21" t="s">
        <v>77</v>
      </c>
      <c r="D43" s="24">
        <v>880366</v>
      </c>
      <c r="E43" s="22">
        <v>13505.25462</v>
      </c>
      <c r="F43" s="23">
        <v>1.3396259046115699</v>
      </c>
    </row>
    <row r="44" spans="1:6" x14ac:dyDescent="0.2">
      <c r="A44" s="21" t="s">
        <v>302</v>
      </c>
      <c r="B44" s="21" t="s">
        <v>301</v>
      </c>
      <c r="C44" s="21" t="s">
        <v>77</v>
      </c>
      <c r="D44" s="24">
        <v>8960416</v>
      </c>
      <c r="E44" s="22">
        <v>12983.64278</v>
      </c>
      <c r="F44" s="23">
        <v>1.2878856929178699</v>
      </c>
    </row>
    <row r="45" spans="1:6" x14ac:dyDescent="0.2">
      <c r="A45" s="21" t="s">
        <v>604</v>
      </c>
      <c r="B45" s="21" t="s">
        <v>603</v>
      </c>
      <c r="C45" s="21" t="s">
        <v>126</v>
      </c>
      <c r="D45" s="24">
        <v>683231</v>
      </c>
      <c r="E45" s="22">
        <v>12353.49971</v>
      </c>
      <c r="F45" s="23">
        <v>1.22537994949165</v>
      </c>
    </row>
    <row r="46" spans="1:6" x14ac:dyDescent="0.2">
      <c r="A46" s="21" t="s">
        <v>304</v>
      </c>
      <c r="B46" s="21" t="s">
        <v>303</v>
      </c>
      <c r="C46" s="21" t="s">
        <v>120</v>
      </c>
      <c r="D46" s="24">
        <v>3325151</v>
      </c>
      <c r="E46" s="22">
        <v>12231.567950000001</v>
      </c>
      <c r="F46" s="23">
        <v>1.21328517979742</v>
      </c>
    </row>
    <row r="47" spans="1:6" x14ac:dyDescent="0.2">
      <c r="A47" s="21" t="s">
        <v>606</v>
      </c>
      <c r="B47" s="21" t="s">
        <v>605</v>
      </c>
      <c r="C47" s="21" t="s">
        <v>607</v>
      </c>
      <c r="D47" s="24">
        <v>400909</v>
      </c>
      <c r="E47" s="22">
        <v>11960.11774</v>
      </c>
      <c r="F47" s="23">
        <v>1.1863592355364501</v>
      </c>
    </row>
    <row r="48" spans="1:6" x14ac:dyDescent="0.2">
      <c r="A48" s="21" t="s">
        <v>609</v>
      </c>
      <c r="B48" s="21" t="s">
        <v>608</v>
      </c>
      <c r="C48" s="21" t="s">
        <v>320</v>
      </c>
      <c r="D48" s="24">
        <v>550000</v>
      </c>
      <c r="E48" s="22">
        <v>11578.875</v>
      </c>
      <c r="F48" s="23">
        <v>1.14854264748837</v>
      </c>
    </row>
    <row r="49" spans="1:6" x14ac:dyDescent="0.2">
      <c r="A49" s="21" t="s">
        <v>336</v>
      </c>
      <c r="B49" s="21" t="s">
        <v>335</v>
      </c>
      <c r="C49" s="21" t="s">
        <v>298</v>
      </c>
      <c r="D49" s="24">
        <v>450000</v>
      </c>
      <c r="E49" s="22">
        <v>11560.95</v>
      </c>
      <c r="F49" s="23">
        <v>1.14676461404762</v>
      </c>
    </row>
    <row r="50" spans="1:6" x14ac:dyDescent="0.2">
      <c r="A50" s="21" t="s">
        <v>611</v>
      </c>
      <c r="B50" s="21" t="s">
        <v>610</v>
      </c>
      <c r="C50" s="21" t="s">
        <v>98</v>
      </c>
      <c r="D50" s="24">
        <v>527173</v>
      </c>
      <c r="E50" s="22">
        <v>11462.058950000001</v>
      </c>
      <c r="F50" s="23">
        <v>1.13695532010672</v>
      </c>
    </row>
    <row r="51" spans="1:6" x14ac:dyDescent="0.2">
      <c r="A51" s="21" t="s">
        <v>176</v>
      </c>
      <c r="B51" s="21" t="s">
        <v>175</v>
      </c>
      <c r="C51" s="21" t="s">
        <v>146</v>
      </c>
      <c r="D51" s="24">
        <v>1044026</v>
      </c>
      <c r="E51" s="22">
        <v>11408.59412</v>
      </c>
      <c r="F51" s="23">
        <v>1.1316519864585299</v>
      </c>
    </row>
    <row r="52" spans="1:6" x14ac:dyDescent="0.2">
      <c r="A52" s="21" t="s">
        <v>613</v>
      </c>
      <c r="B52" s="21" t="s">
        <v>612</v>
      </c>
      <c r="C52" s="21" t="s">
        <v>320</v>
      </c>
      <c r="D52" s="24">
        <v>17469870</v>
      </c>
      <c r="E52" s="22">
        <v>11364.150439999999</v>
      </c>
      <c r="F52" s="23">
        <v>1.1272434871966099</v>
      </c>
    </row>
    <row r="53" spans="1:6" x14ac:dyDescent="0.2">
      <c r="A53" s="21" t="s">
        <v>467</v>
      </c>
      <c r="B53" s="21" t="s">
        <v>466</v>
      </c>
      <c r="C53" s="21" t="s">
        <v>320</v>
      </c>
      <c r="D53" s="24">
        <v>291027</v>
      </c>
      <c r="E53" s="22">
        <v>11344.37797</v>
      </c>
      <c r="F53" s="23">
        <v>1.12528219777591</v>
      </c>
    </row>
    <row r="54" spans="1:6" x14ac:dyDescent="0.2">
      <c r="A54" s="21" t="s">
        <v>615</v>
      </c>
      <c r="B54" s="21" t="s">
        <v>614</v>
      </c>
      <c r="C54" s="21" t="s">
        <v>146</v>
      </c>
      <c r="D54" s="24">
        <v>189000</v>
      </c>
      <c r="E54" s="22">
        <v>11323.179</v>
      </c>
      <c r="F54" s="23">
        <v>1.12317940962699</v>
      </c>
    </row>
    <row r="55" spans="1:6" x14ac:dyDescent="0.2">
      <c r="A55" s="21" t="s">
        <v>451</v>
      </c>
      <c r="B55" s="21" t="s">
        <v>450</v>
      </c>
      <c r="C55" s="21" t="s">
        <v>77</v>
      </c>
      <c r="D55" s="24">
        <v>5630441</v>
      </c>
      <c r="E55" s="22">
        <v>11167.979719999999</v>
      </c>
      <c r="F55" s="23">
        <v>1.1077847368336899</v>
      </c>
    </row>
    <row r="56" spans="1:6" x14ac:dyDescent="0.2">
      <c r="A56" s="21" t="s">
        <v>140</v>
      </c>
      <c r="B56" s="21" t="s">
        <v>139</v>
      </c>
      <c r="C56" s="21" t="s">
        <v>141</v>
      </c>
      <c r="D56" s="24">
        <v>1240127</v>
      </c>
      <c r="E56" s="22">
        <v>11006.127130000001</v>
      </c>
      <c r="F56" s="23">
        <v>1.09173010266401</v>
      </c>
    </row>
    <row r="57" spans="1:6" x14ac:dyDescent="0.2">
      <c r="A57" s="21" t="s">
        <v>617</v>
      </c>
      <c r="B57" s="21" t="s">
        <v>616</v>
      </c>
      <c r="C57" s="21" t="s">
        <v>339</v>
      </c>
      <c r="D57" s="24">
        <v>286053</v>
      </c>
      <c r="E57" s="22">
        <v>9647.5665050000007</v>
      </c>
      <c r="F57" s="23">
        <v>0.95697048076542601</v>
      </c>
    </row>
    <row r="58" spans="1:6" x14ac:dyDescent="0.2">
      <c r="A58" s="21" t="s">
        <v>153</v>
      </c>
      <c r="B58" s="21" t="s">
        <v>152</v>
      </c>
      <c r="C58" s="21" t="s">
        <v>129</v>
      </c>
      <c r="D58" s="24">
        <v>1837180</v>
      </c>
      <c r="E58" s="22">
        <v>9545.0686900000001</v>
      </c>
      <c r="F58" s="23">
        <v>0.94680342120205097</v>
      </c>
    </row>
    <row r="59" spans="1:6" x14ac:dyDescent="0.2">
      <c r="A59" s="21" t="s">
        <v>619</v>
      </c>
      <c r="B59" s="21" t="s">
        <v>618</v>
      </c>
      <c r="C59" s="21" t="s">
        <v>171</v>
      </c>
      <c r="D59" s="24">
        <v>5400000</v>
      </c>
      <c r="E59" s="22">
        <v>9352.7999999999993</v>
      </c>
      <c r="F59" s="23">
        <v>0.92773172466489096</v>
      </c>
    </row>
    <row r="60" spans="1:6" x14ac:dyDescent="0.2">
      <c r="A60" s="21" t="s">
        <v>621</v>
      </c>
      <c r="B60" s="21" t="s">
        <v>620</v>
      </c>
      <c r="C60" s="21" t="s">
        <v>98</v>
      </c>
      <c r="D60" s="24">
        <v>2422358</v>
      </c>
      <c r="E60" s="22">
        <v>9237.6622329999991</v>
      </c>
      <c r="F60" s="23">
        <v>0.91631087110734899</v>
      </c>
    </row>
    <row r="61" spans="1:6" x14ac:dyDescent="0.2">
      <c r="A61" s="21" t="s">
        <v>623</v>
      </c>
      <c r="B61" s="21" t="s">
        <v>622</v>
      </c>
      <c r="C61" s="21" t="s">
        <v>101</v>
      </c>
      <c r="D61" s="24">
        <v>565000</v>
      </c>
      <c r="E61" s="22">
        <v>8493.9274999999998</v>
      </c>
      <c r="F61" s="23">
        <v>0.84253763672413995</v>
      </c>
    </row>
    <row r="62" spans="1:6" x14ac:dyDescent="0.2">
      <c r="A62" s="21" t="s">
        <v>225</v>
      </c>
      <c r="B62" s="21" t="s">
        <v>224</v>
      </c>
      <c r="C62" s="21" t="s">
        <v>90</v>
      </c>
      <c r="D62" s="24">
        <v>1499850</v>
      </c>
      <c r="E62" s="22">
        <v>6948.0551249999999</v>
      </c>
      <c r="F62" s="23">
        <v>0.68919801173798001</v>
      </c>
    </row>
    <row r="63" spans="1:6" x14ac:dyDescent="0.2">
      <c r="A63" s="21" t="s">
        <v>625</v>
      </c>
      <c r="B63" s="21" t="s">
        <v>624</v>
      </c>
      <c r="C63" s="21" t="s">
        <v>146</v>
      </c>
      <c r="D63" s="24">
        <v>495000</v>
      </c>
      <c r="E63" s="22">
        <v>6850.8</v>
      </c>
      <c r="F63" s="23">
        <v>0.67955099000665398</v>
      </c>
    </row>
    <row r="64" spans="1:6" x14ac:dyDescent="0.2">
      <c r="A64" s="21" t="s">
        <v>627</v>
      </c>
      <c r="B64" s="21" t="s">
        <v>626</v>
      </c>
      <c r="C64" s="21" t="s">
        <v>101</v>
      </c>
      <c r="D64" s="24">
        <v>532747</v>
      </c>
      <c r="E64" s="22">
        <v>6580.7573179999999</v>
      </c>
      <c r="F64" s="23">
        <v>0.65276466258545396</v>
      </c>
    </row>
    <row r="65" spans="1:9" x14ac:dyDescent="0.2">
      <c r="A65" s="21" t="s">
        <v>629</v>
      </c>
      <c r="B65" s="21" t="s">
        <v>628</v>
      </c>
      <c r="C65" s="21" t="s">
        <v>101</v>
      </c>
      <c r="D65" s="24">
        <v>138570</v>
      </c>
      <c r="E65" s="22">
        <v>6501.496545</v>
      </c>
      <c r="F65" s="23">
        <v>0.64490255352361603</v>
      </c>
    </row>
    <row r="66" spans="1:9" x14ac:dyDescent="0.2">
      <c r="A66" s="21" t="s">
        <v>631</v>
      </c>
      <c r="B66" s="21" t="s">
        <v>630</v>
      </c>
      <c r="C66" s="21" t="s">
        <v>120</v>
      </c>
      <c r="D66" s="24">
        <v>1318364</v>
      </c>
      <c r="E66" s="22">
        <v>5674.2386560000004</v>
      </c>
      <c r="F66" s="23">
        <v>0.56284441177947497</v>
      </c>
    </row>
    <row r="67" spans="1:9" x14ac:dyDescent="0.2">
      <c r="A67" s="21" t="s">
        <v>633</v>
      </c>
      <c r="B67" s="21" t="s">
        <v>632</v>
      </c>
      <c r="C67" s="21" t="s">
        <v>146</v>
      </c>
      <c r="D67" s="24">
        <v>419825</v>
      </c>
      <c r="E67" s="22">
        <v>5661.9698630000003</v>
      </c>
      <c r="F67" s="23">
        <v>0.56162743413754401</v>
      </c>
    </row>
    <row r="68" spans="1:9" x14ac:dyDescent="0.2">
      <c r="A68" s="21" t="s">
        <v>635</v>
      </c>
      <c r="B68" s="21" t="s">
        <v>634</v>
      </c>
      <c r="C68" s="21" t="s">
        <v>129</v>
      </c>
      <c r="D68" s="24">
        <v>2717419</v>
      </c>
      <c r="E68" s="22">
        <v>4942.9851609999996</v>
      </c>
      <c r="F68" s="23">
        <v>0.49030922808223099</v>
      </c>
    </row>
    <row r="69" spans="1:9" x14ac:dyDescent="0.2">
      <c r="A69" s="21" t="s">
        <v>475</v>
      </c>
      <c r="B69" s="21" t="s">
        <v>474</v>
      </c>
      <c r="C69" s="21" t="s">
        <v>476</v>
      </c>
      <c r="D69" s="24">
        <v>600000</v>
      </c>
      <c r="E69" s="22">
        <v>4740.8999999999996</v>
      </c>
      <c r="F69" s="23">
        <v>0.47026380693094899</v>
      </c>
    </row>
    <row r="70" spans="1:9" x14ac:dyDescent="0.2">
      <c r="A70" s="21" t="s">
        <v>637</v>
      </c>
      <c r="B70" s="21" t="s">
        <v>636</v>
      </c>
      <c r="C70" s="21" t="s">
        <v>607</v>
      </c>
      <c r="D70" s="24">
        <v>2429877</v>
      </c>
      <c r="E70" s="22">
        <v>4274.1536429999996</v>
      </c>
      <c r="F70" s="23">
        <v>0.42396586377374801</v>
      </c>
    </row>
    <row r="71" spans="1:9" x14ac:dyDescent="0.2">
      <c r="A71" s="21" t="s">
        <v>639</v>
      </c>
      <c r="B71" s="21" t="s">
        <v>638</v>
      </c>
      <c r="C71" s="21" t="s">
        <v>101</v>
      </c>
      <c r="D71" s="24">
        <v>2053763</v>
      </c>
      <c r="E71" s="22">
        <v>4150.6550230000003</v>
      </c>
      <c r="F71" s="23">
        <v>0.411715672630312</v>
      </c>
    </row>
    <row r="72" spans="1:9" x14ac:dyDescent="0.2">
      <c r="A72" s="21" t="s">
        <v>504</v>
      </c>
      <c r="B72" s="21" t="s">
        <v>503</v>
      </c>
      <c r="C72" s="21" t="s">
        <v>372</v>
      </c>
      <c r="D72" s="24">
        <v>750000</v>
      </c>
      <c r="E72" s="22">
        <v>3735.75</v>
      </c>
      <c r="F72" s="23">
        <v>0.37056002378077801</v>
      </c>
    </row>
    <row r="73" spans="1:9" x14ac:dyDescent="0.2">
      <c r="A73" s="21" t="s">
        <v>641</v>
      </c>
      <c r="B73" s="21" t="s">
        <v>640</v>
      </c>
      <c r="C73" s="21" t="s">
        <v>320</v>
      </c>
      <c r="D73" s="24">
        <v>13990</v>
      </c>
      <c r="E73" s="22">
        <v>3297.1841850000001</v>
      </c>
      <c r="F73" s="23">
        <v>0.32705739142159002</v>
      </c>
    </row>
    <row r="74" spans="1:9" x14ac:dyDescent="0.2">
      <c r="A74" s="21" t="s">
        <v>168</v>
      </c>
      <c r="B74" s="21" t="s">
        <v>167</v>
      </c>
      <c r="C74" s="21" t="s">
        <v>166</v>
      </c>
      <c r="D74" s="24">
        <v>802529</v>
      </c>
      <c r="E74" s="22">
        <v>2900.339806</v>
      </c>
      <c r="F74" s="23">
        <v>0.28769323093989102</v>
      </c>
    </row>
    <row r="75" spans="1:9" x14ac:dyDescent="0.2">
      <c r="A75" s="21" t="s">
        <v>490</v>
      </c>
      <c r="B75" s="21" t="s">
        <v>489</v>
      </c>
      <c r="C75" s="21" t="s">
        <v>447</v>
      </c>
      <c r="D75" s="24">
        <v>401269</v>
      </c>
      <c r="E75" s="22">
        <v>1979.459977</v>
      </c>
      <c r="F75" s="23">
        <v>0.196348453764363</v>
      </c>
    </row>
    <row r="76" spans="1:9" x14ac:dyDescent="0.2">
      <c r="A76" s="21" t="s">
        <v>486</v>
      </c>
      <c r="B76" s="21" t="s">
        <v>485</v>
      </c>
      <c r="C76" s="21" t="s">
        <v>320</v>
      </c>
      <c r="D76" s="24">
        <v>379371</v>
      </c>
      <c r="E76" s="22">
        <v>1270.7031649999999</v>
      </c>
      <c r="F76" s="23">
        <v>0.12604478218315199</v>
      </c>
    </row>
    <row r="77" spans="1:9" x14ac:dyDescent="0.2">
      <c r="A77" s="20" t="s">
        <v>30</v>
      </c>
      <c r="B77" s="20"/>
      <c r="C77" s="20"/>
      <c r="D77" s="20"/>
      <c r="E77" s="25">
        <f>SUM(E7:E76)</f>
        <v>974700.36758500035</v>
      </c>
      <c r="F77" s="26">
        <f>SUM(F7:F76)</f>
        <v>96.68339460387638</v>
      </c>
      <c r="G77" s="14"/>
      <c r="H77" s="14"/>
      <c r="I77" s="14"/>
    </row>
    <row r="78" spans="1:9" x14ac:dyDescent="0.2">
      <c r="A78" s="21"/>
      <c r="B78" s="21"/>
      <c r="C78" s="21"/>
      <c r="D78" s="21"/>
      <c r="E78" s="22"/>
      <c r="F78" s="23"/>
    </row>
    <row r="79" spans="1:9" x14ac:dyDescent="0.2">
      <c r="A79" s="20" t="s">
        <v>263</v>
      </c>
      <c r="B79" s="21"/>
      <c r="C79" s="21"/>
      <c r="D79" s="21"/>
      <c r="E79" s="22"/>
      <c r="F79" s="23"/>
    </row>
    <row r="80" spans="1:9" x14ac:dyDescent="0.2">
      <c r="A80" s="21"/>
      <c r="B80" s="21" t="s">
        <v>264</v>
      </c>
      <c r="C80" s="21" t="s">
        <v>171</v>
      </c>
      <c r="D80" s="24">
        <v>8100</v>
      </c>
      <c r="E80" s="22">
        <v>8.0999999999999996E-4</v>
      </c>
      <c r="F80" s="23">
        <v>8.0346281004465105E-8</v>
      </c>
    </row>
    <row r="81" spans="1:9" x14ac:dyDescent="0.2">
      <c r="A81" s="20" t="s">
        <v>30</v>
      </c>
      <c r="B81" s="20"/>
      <c r="C81" s="20"/>
      <c r="D81" s="20"/>
      <c r="E81" s="25">
        <f>SUM(E79:E80)</f>
        <v>8.0999999999999996E-4</v>
      </c>
      <c r="F81" s="26">
        <f>SUM(F79:F80)</f>
        <v>8.0346281004465105E-8</v>
      </c>
      <c r="G81" s="14"/>
      <c r="H81" s="14"/>
      <c r="I81" s="14"/>
    </row>
    <row r="82" spans="1:9" x14ac:dyDescent="0.2">
      <c r="A82" s="21"/>
      <c r="B82" s="21"/>
      <c r="C82" s="21"/>
      <c r="D82" s="21"/>
      <c r="E82" s="22"/>
      <c r="F82" s="23"/>
    </row>
    <row r="83" spans="1:9" x14ac:dyDescent="0.2">
      <c r="A83" s="20" t="s">
        <v>36</v>
      </c>
      <c r="B83" s="20"/>
      <c r="C83" s="20"/>
      <c r="D83" s="20"/>
      <c r="E83" s="25">
        <f>E77+E81</f>
        <v>974700.36839500035</v>
      </c>
      <c r="F83" s="26">
        <f>F77+F81</f>
        <v>96.683394684222662</v>
      </c>
      <c r="G83" s="14"/>
      <c r="H83" s="14"/>
      <c r="I83" s="14"/>
    </row>
    <row r="84" spans="1:9" x14ac:dyDescent="0.2">
      <c r="A84" s="20"/>
      <c r="B84" s="20"/>
      <c r="C84" s="20"/>
      <c r="D84" s="20"/>
      <c r="E84" s="25"/>
      <c r="F84" s="26"/>
      <c r="G84" s="14"/>
      <c r="H84" s="14"/>
      <c r="I84" s="14"/>
    </row>
    <row r="85" spans="1:9" x14ac:dyDescent="0.2">
      <c r="A85" s="20" t="s">
        <v>38</v>
      </c>
      <c r="B85" s="20"/>
      <c r="C85" s="20"/>
      <c r="D85" s="20"/>
      <c r="E85" s="25">
        <f>E87-(E77+E81)</f>
        <v>33435.901104499702</v>
      </c>
      <c r="F85" s="26">
        <f>F87-(F77+F81)</f>
        <v>3.3166053157773376</v>
      </c>
      <c r="G85" s="14"/>
      <c r="H85" s="14"/>
      <c r="I85" s="14"/>
    </row>
    <row r="86" spans="1:9" x14ac:dyDescent="0.2">
      <c r="A86" s="20"/>
      <c r="B86" s="20"/>
      <c r="C86" s="20"/>
      <c r="D86" s="20"/>
      <c r="E86" s="25"/>
      <c r="F86" s="26"/>
      <c r="G86" s="14"/>
      <c r="H86" s="14"/>
      <c r="I86" s="14"/>
    </row>
    <row r="87" spans="1:9" x14ac:dyDescent="0.2">
      <c r="A87" s="27" t="s">
        <v>37</v>
      </c>
      <c r="B87" s="27"/>
      <c r="C87" s="27"/>
      <c r="D87" s="27"/>
      <c r="E87" s="28">
        <v>1008136.2694995</v>
      </c>
      <c r="F87" s="29">
        <v>100</v>
      </c>
      <c r="G87" s="14"/>
      <c r="H87" s="14"/>
      <c r="I87" s="14"/>
    </row>
    <row r="88" spans="1:9" x14ac:dyDescent="0.2">
      <c r="F88" s="15" t="s">
        <v>642</v>
      </c>
    </row>
    <row r="89" spans="1:9" x14ac:dyDescent="0.2">
      <c r="A89" s="14" t="s">
        <v>41</v>
      </c>
    </row>
    <row r="90" spans="1:9" x14ac:dyDescent="0.2">
      <c r="A90" s="14" t="s">
        <v>275</v>
      </c>
    </row>
    <row r="92" spans="1:9" x14ac:dyDescent="0.2">
      <c r="A92" s="14" t="s">
        <v>42</v>
      </c>
    </row>
    <row r="93" spans="1:9" x14ac:dyDescent="0.2">
      <c r="A93" s="14" t="s">
        <v>43</v>
      </c>
    </row>
    <row r="94" spans="1:9" x14ac:dyDescent="0.2">
      <c r="A94" s="14" t="s">
        <v>44</v>
      </c>
      <c r="B94" s="14"/>
      <c r="C94" s="30" t="s">
        <v>46</v>
      </c>
      <c r="D94" s="14" t="s">
        <v>45</v>
      </c>
    </row>
    <row r="95" spans="1:9" x14ac:dyDescent="0.2">
      <c r="A95" s="7" t="s">
        <v>64</v>
      </c>
      <c r="C95" s="31">
        <v>1775.6587999999999</v>
      </c>
      <c r="D95" s="31">
        <v>2146.5882999999999</v>
      </c>
    </row>
    <row r="96" spans="1:9" x14ac:dyDescent="0.2">
      <c r="A96" s="7" t="s">
        <v>72</v>
      </c>
      <c r="C96" s="31">
        <v>71.085099999999997</v>
      </c>
      <c r="D96" s="31">
        <v>85.9345</v>
      </c>
    </row>
    <row r="97" spans="1:4" x14ac:dyDescent="0.2">
      <c r="A97" s="7" t="s">
        <v>65</v>
      </c>
      <c r="C97" s="31">
        <v>1964.6523</v>
      </c>
      <c r="D97" s="31">
        <v>2385.2491</v>
      </c>
    </row>
    <row r="98" spans="1:4" x14ac:dyDescent="0.2">
      <c r="A98" s="7" t="s">
        <v>73</v>
      </c>
      <c r="C98" s="31">
        <v>83.998000000000005</v>
      </c>
      <c r="D98" s="31">
        <v>101.97669999999999</v>
      </c>
    </row>
    <row r="100" spans="1:4" x14ac:dyDescent="0.2">
      <c r="A100" s="7" t="s">
        <v>51</v>
      </c>
    </row>
    <row r="102" spans="1:4" x14ac:dyDescent="0.2">
      <c r="A102" s="14" t="s">
        <v>47</v>
      </c>
      <c r="D102" s="30" t="s">
        <v>53</v>
      </c>
    </row>
    <row r="104" spans="1:4" x14ac:dyDescent="0.2">
      <c r="A104" s="14" t="s">
        <v>276</v>
      </c>
      <c r="D104" s="49">
        <v>7.3400000000000007E-2</v>
      </c>
    </row>
    <row r="106" spans="1:4" x14ac:dyDescent="0.2">
      <c r="A106" s="14" t="s">
        <v>843</v>
      </c>
      <c r="D106" s="30" t="s">
        <v>53</v>
      </c>
    </row>
    <row r="108" spans="1:4" x14ac:dyDescent="0.2">
      <c r="A108" s="57" t="s">
        <v>848</v>
      </c>
      <c r="B108" s="56"/>
      <c r="C108" s="56"/>
      <c r="D108" s="30"/>
    </row>
    <row r="109" spans="1:4" x14ac:dyDescent="0.2">
      <c r="A109" s="56"/>
      <c r="B109" s="56"/>
      <c r="C109" s="56"/>
      <c r="D109" s="30"/>
    </row>
    <row r="110" spans="1:4" x14ac:dyDescent="0.2">
      <c r="A110" s="58" t="s">
        <v>845</v>
      </c>
      <c r="B110" s="58" t="s">
        <v>846</v>
      </c>
      <c r="C110" s="58" t="s">
        <v>847</v>
      </c>
      <c r="D110" s="59" t="s">
        <v>3</v>
      </c>
    </row>
    <row r="111" spans="1:4" x14ac:dyDescent="0.2">
      <c r="A111" s="60" t="s">
        <v>262</v>
      </c>
      <c r="B111" s="61">
        <v>200000</v>
      </c>
      <c r="C111" s="62">
        <v>578.4</v>
      </c>
      <c r="D111" s="63">
        <f>C111/E87</f>
        <v>5.7373196213558785E-4</v>
      </c>
    </row>
    <row r="113" spans="1:1" x14ac:dyDescent="0.2">
      <c r="A113" s="14" t="s">
        <v>816</v>
      </c>
    </row>
    <row r="114" spans="1:1" x14ac:dyDescent="0.2">
      <c r="A114" s="14"/>
    </row>
    <row r="115" spans="1:1" x14ac:dyDescent="0.2">
      <c r="A115" s="53" t="s">
        <v>814</v>
      </c>
    </row>
    <row r="116" spans="1:1" x14ac:dyDescent="0.2">
      <c r="A116" s="54"/>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5"/>
    </row>
    <row r="124" spans="1:1" x14ac:dyDescent="0.2">
      <c r="A124" s="55"/>
    </row>
    <row r="125" spans="1:1" x14ac:dyDescent="0.2">
      <c r="A125" s="55"/>
    </row>
    <row r="126" spans="1:1" x14ac:dyDescent="0.2">
      <c r="A126" s="55"/>
    </row>
    <row r="127" spans="1:1" x14ac:dyDescent="0.2">
      <c r="A127" s="55"/>
    </row>
    <row r="128" spans="1:1" x14ac:dyDescent="0.2">
      <c r="A128" s="55"/>
    </row>
    <row r="129" spans="1:1" x14ac:dyDescent="0.2">
      <c r="A129" s="53" t="s">
        <v>826</v>
      </c>
    </row>
    <row r="130" spans="1:1" x14ac:dyDescent="0.2">
      <c r="A130" s="55"/>
    </row>
    <row r="131" spans="1:1" x14ac:dyDescent="0.2">
      <c r="A131" s="53" t="s">
        <v>815</v>
      </c>
    </row>
    <row r="132" spans="1:1" x14ac:dyDescent="0.2">
      <c r="A132" s="55"/>
    </row>
    <row r="133" spans="1:1" x14ac:dyDescent="0.2">
      <c r="A133" s="55"/>
    </row>
    <row r="134" spans="1:1" x14ac:dyDescent="0.2">
      <c r="A134" s="55"/>
    </row>
    <row r="135" spans="1:1" x14ac:dyDescent="0.2">
      <c r="A135" s="55"/>
    </row>
    <row r="136" spans="1:1" x14ac:dyDescent="0.2">
      <c r="A136" s="55"/>
    </row>
    <row r="137" spans="1:1" x14ac:dyDescent="0.2">
      <c r="A137" s="55"/>
    </row>
    <row r="138" spans="1:1" x14ac:dyDescent="0.2">
      <c r="A138" s="55"/>
    </row>
    <row r="139" spans="1:1" x14ac:dyDescent="0.2">
      <c r="A139" s="55"/>
    </row>
    <row r="140" spans="1:1" x14ac:dyDescent="0.2">
      <c r="A140" s="55"/>
    </row>
    <row r="141" spans="1:1" x14ac:dyDescent="0.2">
      <c r="A141" s="55"/>
    </row>
    <row r="142" spans="1:1" x14ac:dyDescent="0.2">
      <c r="A142" s="55"/>
    </row>
    <row r="143" spans="1:1" x14ac:dyDescent="0.2">
      <c r="A143" s="55"/>
    </row>
  </sheetData>
  <mergeCells count="1">
    <mergeCell ref="A1:F1"/>
  </mergeCells>
  <conditionalFormatting sqref="F2:F3 F246:F65541">
    <cfRule type="cellIs" dxfId="47" priority="2" stopIfTrue="1" operator="between">
      <formula>0.009</formula>
      <formula>-0.009</formula>
    </cfRule>
  </conditionalFormatting>
  <conditionalFormatting sqref="F5:F144">
    <cfRule type="cellIs" dxfId="4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25"/>
  <sheetViews>
    <sheetView workbookViewId="0">
      <selection sqref="A1:F1"/>
    </sheetView>
  </sheetViews>
  <sheetFormatPr defaultColWidth="9.140625" defaultRowHeight="11.25" x14ac:dyDescent="0.2"/>
  <cols>
    <col min="1" max="1" width="38.7109375" style="7" bestFit="1" customWidth="1"/>
    <col min="2" max="2" width="37" style="7" bestFit="1" customWidth="1"/>
    <col min="3" max="3" width="35.42578125" style="7" bestFit="1" customWidth="1"/>
    <col min="4" max="4" width="15.140625" style="7" bestFit="1" customWidth="1"/>
    <col min="5" max="5" width="23" style="10" customWidth="1"/>
    <col min="6" max="6" width="13.5703125" style="11" bestFit="1" customWidth="1"/>
    <col min="7" max="16384" width="9.140625" style="7"/>
  </cols>
  <sheetData>
    <row r="1" spans="1:6" s="1" customFormat="1" ht="15" x14ac:dyDescent="0.2">
      <c r="A1" s="85" t="s">
        <v>16</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328</v>
      </c>
      <c r="D4" s="13" t="s">
        <v>1</v>
      </c>
      <c r="E4" s="50" t="s">
        <v>6</v>
      </c>
      <c r="F4" s="12" t="s">
        <v>3</v>
      </c>
    </row>
    <row r="5" spans="1:6" x14ac:dyDescent="0.2">
      <c r="A5" s="16" t="s">
        <v>74</v>
      </c>
      <c r="B5" s="17"/>
      <c r="C5" s="17"/>
      <c r="D5" s="17"/>
      <c r="E5" s="18"/>
      <c r="F5" s="19"/>
    </row>
    <row r="6" spans="1:6" x14ac:dyDescent="0.2">
      <c r="A6" s="20" t="s">
        <v>63</v>
      </c>
      <c r="B6" s="21"/>
      <c r="C6" s="21"/>
      <c r="D6" s="21"/>
      <c r="E6" s="22"/>
      <c r="F6" s="23"/>
    </row>
    <row r="7" spans="1:6" x14ac:dyDescent="0.2">
      <c r="A7" s="21" t="s">
        <v>89</v>
      </c>
      <c r="B7" s="21" t="s">
        <v>88</v>
      </c>
      <c r="C7" s="21" t="s">
        <v>90</v>
      </c>
      <c r="D7" s="24">
        <v>558976</v>
      </c>
      <c r="E7" s="22">
        <v>15948.98272</v>
      </c>
      <c r="F7" s="23">
        <v>6.3999875216363096</v>
      </c>
    </row>
    <row r="8" spans="1:6" x14ac:dyDescent="0.2">
      <c r="A8" s="21" t="s">
        <v>155</v>
      </c>
      <c r="B8" s="21" t="s">
        <v>154</v>
      </c>
      <c r="C8" s="21" t="s">
        <v>156</v>
      </c>
      <c r="D8" s="24">
        <v>1231306</v>
      </c>
      <c r="E8" s="22">
        <v>12342.611339999999</v>
      </c>
      <c r="F8" s="23">
        <v>4.95282739640506</v>
      </c>
    </row>
    <row r="9" spans="1:6" x14ac:dyDescent="0.2">
      <c r="A9" s="21" t="s">
        <v>76</v>
      </c>
      <c r="B9" s="21" t="s">
        <v>75</v>
      </c>
      <c r="C9" s="21" t="s">
        <v>77</v>
      </c>
      <c r="D9" s="24">
        <v>965650</v>
      </c>
      <c r="E9" s="22">
        <v>9928.3304750000007</v>
      </c>
      <c r="F9" s="23">
        <v>3.9840278384025698</v>
      </c>
    </row>
    <row r="10" spans="1:6" x14ac:dyDescent="0.2">
      <c r="A10" s="21" t="s">
        <v>103</v>
      </c>
      <c r="B10" s="21" t="s">
        <v>102</v>
      </c>
      <c r="C10" s="21" t="s">
        <v>104</v>
      </c>
      <c r="D10" s="24">
        <v>811369</v>
      </c>
      <c r="E10" s="22">
        <v>9498.6968830000005</v>
      </c>
      <c r="F10" s="23">
        <v>3.81162501648291</v>
      </c>
    </row>
    <row r="11" spans="1:6" x14ac:dyDescent="0.2">
      <c r="A11" s="21" t="s">
        <v>187</v>
      </c>
      <c r="B11" s="21" t="s">
        <v>186</v>
      </c>
      <c r="C11" s="21" t="s">
        <v>146</v>
      </c>
      <c r="D11" s="24">
        <v>191762</v>
      </c>
      <c r="E11" s="22">
        <v>8508.5758210000004</v>
      </c>
      <c r="F11" s="23">
        <v>3.41431049473834</v>
      </c>
    </row>
    <row r="12" spans="1:6" x14ac:dyDescent="0.2">
      <c r="A12" s="21" t="s">
        <v>108</v>
      </c>
      <c r="B12" s="21" t="s">
        <v>107</v>
      </c>
      <c r="C12" s="21" t="s">
        <v>109</v>
      </c>
      <c r="D12" s="24">
        <v>2602948</v>
      </c>
      <c r="E12" s="22">
        <v>8264.3598999999995</v>
      </c>
      <c r="F12" s="23">
        <v>3.3163118402520602</v>
      </c>
    </row>
    <row r="13" spans="1:6" x14ac:dyDescent="0.2">
      <c r="A13" s="21" t="s">
        <v>116</v>
      </c>
      <c r="B13" s="21" t="s">
        <v>115</v>
      </c>
      <c r="C13" s="21" t="s">
        <v>117</v>
      </c>
      <c r="D13" s="24">
        <v>4297181</v>
      </c>
      <c r="E13" s="22">
        <v>7988.4594790000001</v>
      </c>
      <c r="F13" s="23">
        <v>3.2055988698630502</v>
      </c>
    </row>
    <row r="14" spans="1:6" x14ac:dyDescent="0.2">
      <c r="A14" s="21" t="s">
        <v>163</v>
      </c>
      <c r="B14" s="21" t="s">
        <v>162</v>
      </c>
      <c r="C14" s="21" t="s">
        <v>117</v>
      </c>
      <c r="D14" s="24">
        <v>264328</v>
      </c>
      <c r="E14" s="22">
        <v>7928.2540319999998</v>
      </c>
      <c r="F14" s="23">
        <v>3.18143970458592</v>
      </c>
    </row>
    <row r="15" spans="1:6" x14ac:dyDescent="0.2">
      <c r="A15" s="21" t="s">
        <v>530</v>
      </c>
      <c r="B15" s="21" t="s">
        <v>529</v>
      </c>
      <c r="C15" s="21" t="s">
        <v>101</v>
      </c>
      <c r="D15" s="24">
        <v>1135971</v>
      </c>
      <c r="E15" s="22">
        <v>7677.4600039999996</v>
      </c>
      <c r="F15" s="23">
        <v>3.0808013956806102</v>
      </c>
    </row>
    <row r="16" spans="1:6" x14ac:dyDescent="0.2">
      <c r="A16" s="21" t="s">
        <v>100</v>
      </c>
      <c r="B16" s="21" t="s">
        <v>99</v>
      </c>
      <c r="C16" s="21" t="s">
        <v>101</v>
      </c>
      <c r="D16" s="24">
        <v>1031786</v>
      </c>
      <c r="E16" s="22">
        <v>7334.9666740000002</v>
      </c>
      <c r="F16" s="23">
        <v>2.9433661073787998</v>
      </c>
    </row>
    <row r="17" spans="1:6" x14ac:dyDescent="0.2">
      <c r="A17" s="21" t="s">
        <v>84</v>
      </c>
      <c r="B17" s="21" t="s">
        <v>83</v>
      </c>
      <c r="C17" s="21" t="s">
        <v>85</v>
      </c>
      <c r="D17" s="24">
        <v>207132</v>
      </c>
      <c r="E17" s="22">
        <v>7207.6757699999998</v>
      </c>
      <c r="F17" s="23">
        <v>2.8922869751532598</v>
      </c>
    </row>
    <row r="18" spans="1:6" x14ac:dyDescent="0.2">
      <c r="A18" s="21" t="s">
        <v>644</v>
      </c>
      <c r="B18" s="21" t="s">
        <v>643</v>
      </c>
      <c r="C18" s="21" t="s">
        <v>98</v>
      </c>
      <c r="D18" s="24">
        <v>4972953</v>
      </c>
      <c r="E18" s="22">
        <v>7173.4847030000001</v>
      </c>
      <c r="F18" s="23">
        <v>2.8785668272295299</v>
      </c>
    </row>
    <row r="19" spans="1:6" x14ac:dyDescent="0.2">
      <c r="A19" s="21" t="s">
        <v>443</v>
      </c>
      <c r="B19" s="21" t="s">
        <v>442</v>
      </c>
      <c r="C19" s="21" t="s">
        <v>444</v>
      </c>
      <c r="D19" s="24">
        <v>205281</v>
      </c>
      <c r="E19" s="22">
        <v>7008.3959809999997</v>
      </c>
      <c r="F19" s="23">
        <v>2.8123202346215899</v>
      </c>
    </row>
    <row r="20" spans="1:6" x14ac:dyDescent="0.2">
      <c r="A20" s="21" t="s">
        <v>461</v>
      </c>
      <c r="B20" s="21" t="s">
        <v>460</v>
      </c>
      <c r="C20" s="21" t="s">
        <v>174</v>
      </c>
      <c r="D20" s="24">
        <v>1489839</v>
      </c>
      <c r="E20" s="22">
        <v>6594.7723340000002</v>
      </c>
      <c r="F20" s="23">
        <v>2.6463418630898299</v>
      </c>
    </row>
    <row r="21" spans="1:6" x14ac:dyDescent="0.2">
      <c r="A21" s="21" t="s">
        <v>145</v>
      </c>
      <c r="B21" s="21" t="s">
        <v>144</v>
      </c>
      <c r="C21" s="21" t="s">
        <v>146</v>
      </c>
      <c r="D21" s="24">
        <v>2118667</v>
      </c>
      <c r="E21" s="22">
        <v>6418.5016770000002</v>
      </c>
      <c r="F21" s="23">
        <v>2.5756081978124898</v>
      </c>
    </row>
    <row r="22" spans="1:6" x14ac:dyDescent="0.2">
      <c r="A22" s="21" t="s">
        <v>330</v>
      </c>
      <c r="B22" s="21" t="s">
        <v>329</v>
      </c>
      <c r="C22" s="21" t="s">
        <v>109</v>
      </c>
      <c r="D22" s="24">
        <v>7001913</v>
      </c>
      <c r="E22" s="22">
        <v>6368.2398739999999</v>
      </c>
      <c r="F22" s="23">
        <v>2.5554392053656199</v>
      </c>
    </row>
    <row r="23" spans="1:6" x14ac:dyDescent="0.2">
      <c r="A23" s="21" t="s">
        <v>646</v>
      </c>
      <c r="B23" s="21" t="s">
        <v>645</v>
      </c>
      <c r="C23" s="21" t="s">
        <v>93</v>
      </c>
      <c r="D23" s="24">
        <v>289426</v>
      </c>
      <c r="E23" s="22">
        <v>5792.4272510000001</v>
      </c>
      <c r="F23" s="23">
        <v>2.32437784761649</v>
      </c>
    </row>
    <row r="24" spans="1:6" x14ac:dyDescent="0.2">
      <c r="A24" s="21" t="s">
        <v>92</v>
      </c>
      <c r="B24" s="21" t="s">
        <v>91</v>
      </c>
      <c r="C24" s="21" t="s">
        <v>93</v>
      </c>
      <c r="D24" s="24">
        <v>636603</v>
      </c>
      <c r="E24" s="22">
        <v>5628.8437260000001</v>
      </c>
      <c r="F24" s="23">
        <v>2.2587352585482501</v>
      </c>
    </row>
    <row r="25" spans="1:6" x14ac:dyDescent="0.2">
      <c r="A25" s="21" t="s">
        <v>113</v>
      </c>
      <c r="B25" s="21" t="s">
        <v>112</v>
      </c>
      <c r="C25" s="21" t="s">
        <v>114</v>
      </c>
      <c r="D25" s="24">
        <v>3932363</v>
      </c>
      <c r="E25" s="22">
        <v>5487.6125670000001</v>
      </c>
      <c r="F25" s="23">
        <v>2.20206219850833</v>
      </c>
    </row>
    <row r="26" spans="1:6" x14ac:dyDescent="0.2">
      <c r="A26" s="21" t="s">
        <v>338</v>
      </c>
      <c r="B26" s="21" t="s">
        <v>337</v>
      </c>
      <c r="C26" s="21" t="s">
        <v>339</v>
      </c>
      <c r="D26" s="24">
        <v>1445148</v>
      </c>
      <c r="E26" s="22">
        <v>5301.5254379999997</v>
      </c>
      <c r="F26" s="23">
        <v>2.1273893918193099</v>
      </c>
    </row>
    <row r="27" spans="1:6" x14ac:dyDescent="0.2">
      <c r="A27" s="21" t="s">
        <v>148</v>
      </c>
      <c r="B27" s="21" t="s">
        <v>147</v>
      </c>
      <c r="C27" s="21" t="s">
        <v>149</v>
      </c>
      <c r="D27" s="24">
        <v>418524</v>
      </c>
      <c r="E27" s="22">
        <v>5193.8828400000002</v>
      </c>
      <c r="F27" s="23">
        <v>2.0841947068609601</v>
      </c>
    </row>
    <row r="28" spans="1:6" x14ac:dyDescent="0.2">
      <c r="A28" s="21" t="s">
        <v>180</v>
      </c>
      <c r="B28" s="21" t="s">
        <v>179</v>
      </c>
      <c r="C28" s="21" t="s">
        <v>181</v>
      </c>
      <c r="D28" s="24">
        <v>155473</v>
      </c>
      <c r="E28" s="22">
        <v>4456.7890180000004</v>
      </c>
      <c r="F28" s="23">
        <v>1.78841463449562</v>
      </c>
    </row>
    <row r="29" spans="1:6" x14ac:dyDescent="0.2">
      <c r="A29" s="21" t="s">
        <v>173</v>
      </c>
      <c r="B29" s="21" t="s">
        <v>172</v>
      </c>
      <c r="C29" s="21" t="s">
        <v>174</v>
      </c>
      <c r="D29" s="24">
        <v>269984</v>
      </c>
      <c r="E29" s="22">
        <v>4407.2188159999996</v>
      </c>
      <c r="F29" s="23">
        <v>1.7685231668193</v>
      </c>
    </row>
    <row r="30" spans="1:6" x14ac:dyDescent="0.2">
      <c r="A30" s="21" t="s">
        <v>396</v>
      </c>
      <c r="B30" s="21" t="s">
        <v>395</v>
      </c>
      <c r="C30" s="21" t="s">
        <v>149</v>
      </c>
      <c r="D30" s="24">
        <v>385704</v>
      </c>
      <c r="E30" s="22">
        <v>4286.7142560000002</v>
      </c>
      <c r="F30" s="23">
        <v>1.7201672500915799</v>
      </c>
    </row>
    <row r="31" spans="1:6" x14ac:dyDescent="0.2">
      <c r="A31" s="21" t="s">
        <v>480</v>
      </c>
      <c r="B31" s="21" t="s">
        <v>479</v>
      </c>
      <c r="C31" s="21" t="s">
        <v>141</v>
      </c>
      <c r="D31" s="24">
        <v>3720002</v>
      </c>
      <c r="E31" s="22">
        <v>4175.7022450000004</v>
      </c>
      <c r="F31" s="23">
        <v>1.6756204913656501</v>
      </c>
    </row>
    <row r="32" spans="1:6" x14ac:dyDescent="0.2">
      <c r="A32" s="21" t="s">
        <v>176</v>
      </c>
      <c r="B32" s="21" t="s">
        <v>175</v>
      </c>
      <c r="C32" s="21" t="s">
        <v>146</v>
      </c>
      <c r="D32" s="24">
        <v>329227</v>
      </c>
      <c r="E32" s="22">
        <v>3597.6280430000002</v>
      </c>
      <c r="F32" s="23">
        <v>1.4436516100688901</v>
      </c>
    </row>
    <row r="33" spans="1:6" x14ac:dyDescent="0.2">
      <c r="A33" s="21" t="s">
        <v>613</v>
      </c>
      <c r="B33" s="21" t="s">
        <v>612</v>
      </c>
      <c r="C33" s="21" t="s">
        <v>320</v>
      </c>
      <c r="D33" s="24">
        <v>5454080</v>
      </c>
      <c r="E33" s="22">
        <v>3547.8790399999998</v>
      </c>
      <c r="F33" s="23">
        <v>1.4236883933544699</v>
      </c>
    </row>
    <row r="34" spans="1:6" x14ac:dyDescent="0.2">
      <c r="A34" s="21" t="s">
        <v>380</v>
      </c>
      <c r="B34" s="21" t="s">
        <v>379</v>
      </c>
      <c r="C34" s="21" t="s">
        <v>82</v>
      </c>
      <c r="D34" s="24">
        <v>616189</v>
      </c>
      <c r="E34" s="22">
        <v>3538.4653330000001</v>
      </c>
      <c r="F34" s="23">
        <v>1.4199108729702501</v>
      </c>
    </row>
    <row r="35" spans="1:6" x14ac:dyDescent="0.2">
      <c r="A35" s="21" t="s">
        <v>606</v>
      </c>
      <c r="B35" s="21" t="s">
        <v>605</v>
      </c>
      <c r="C35" s="21" t="s">
        <v>607</v>
      </c>
      <c r="D35" s="24">
        <v>116408</v>
      </c>
      <c r="E35" s="22">
        <v>3472.7416600000001</v>
      </c>
      <c r="F35" s="23">
        <v>1.39353736097512</v>
      </c>
    </row>
    <row r="36" spans="1:6" x14ac:dyDescent="0.2">
      <c r="A36" s="21" t="s">
        <v>153</v>
      </c>
      <c r="B36" s="21" t="s">
        <v>152</v>
      </c>
      <c r="C36" s="21" t="s">
        <v>129</v>
      </c>
      <c r="D36" s="24">
        <v>592755</v>
      </c>
      <c r="E36" s="22">
        <v>3079.6586029999999</v>
      </c>
      <c r="F36" s="23">
        <v>1.2358014913003801</v>
      </c>
    </row>
    <row r="37" spans="1:6" x14ac:dyDescent="0.2">
      <c r="A37" s="21" t="s">
        <v>478</v>
      </c>
      <c r="B37" s="21" t="s">
        <v>477</v>
      </c>
      <c r="C37" s="21" t="s">
        <v>85</v>
      </c>
      <c r="D37" s="24">
        <v>364498</v>
      </c>
      <c r="E37" s="22">
        <v>2980.6823949999998</v>
      </c>
      <c r="F37" s="23">
        <v>1.1960844443100001</v>
      </c>
    </row>
    <row r="38" spans="1:6" x14ac:dyDescent="0.2">
      <c r="A38" s="21" t="s">
        <v>558</v>
      </c>
      <c r="B38" s="21" t="s">
        <v>557</v>
      </c>
      <c r="C38" s="21" t="s">
        <v>101</v>
      </c>
      <c r="D38" s="24">
        <v>284071</v>
      </c>
      <c r="E38" s="22">
        <v>2593.9943370000001</v>
      </c>
      <c r="F38" s="23">
        <v>1.0409147517087101</v>
      </c>
    </row>
    <row r="39" spans="1:6" x14ac:dyDescent="0.2">
      <c r="A39" s="21" t="s">
        <v>641</v>
      </c>
      <c r="B39" s="21" t="s">
        <v>640</v>
      </c>
      <c r="C39" s="21" t="s">
        <v>320</v>
      </c>
      <c r="D39" s="24">
        <v>10834</v>
      </c>
      <c r="E39" s="22">
        <v>2553.3733710000001</v>
      </c>
      <c r="F39" s="23">
        <v>1.02461442208387</v>
      </c>
    </row>
    <row r="40" spans="1:6" x14ac:dyDescent="0.2">
      <c r="A40" s="21" t="s">
        <v>548</v>
      </c>
      <c r="B40" s="21" t="s">
        <v>547</v>
      </c>
      <c r="C40" s="21" t="s">
        <v>98</v>
      </c>
      <c r="D40" s="24">
        <v>169134</v>
      </c>
      <c r="E40" s="22">
        <v>2462.421906</v>
      </c>
      <c r="F40" s="23">
        <v>0.98811753376856704</v>
      </c>
    </row>
    <row r="41" spans="1:6" x14ac:dyDescent="0.2">
      <c r="A41" s="21" t="s">
        <v>122</v>
      </c>
      <c r="B41" s="21" t="s">
        <v>121</v>
      </c>
      <c r="C41" s="21" t="s">
        <v>123</v>
      </c>
      <c r="D41" s="24">
        <v>1607262</v>
      </c>
      <c r="E41" s="22">
        <v>2185.0726890000001</v>
      </c>
      <c r="F41" s="23">
        <v>0.87682319236146899</v>
      </c>
    </row>
    <row r="42" spans="1:6" x14ac:dyDescent="0.2">
      <c r="A42" s="21" t="s">
        <v>170</v>
      </c>
      <c r="B42" s="21" t="s">
        <v>169</v>
      </c>
      <c r="C42" s="21" t="s">
        <v>171</v>
      </c>
      <c r="D42" s="24">
        <v>300000</v>
      </c>
      <c r="E42" s="22">
        <v>2146.0500000000002</v>
      </c>
      <c r="F42" s="23">
        <v>0.86116421730047499</v>
      </c>
    </row>
    <row r="43" spans="1:6" x14ac:dyDescent="0.2">
      <c r="A43" s="21" t="s">
        <v>539</v>
      </c>
      <c r="B43" s="21" t="s">
        <v>538</v>
      </c>
      <c r="C43" s="21" t="s">
        <v>540</v>
      </c>
      <c r="D43" s="24">
        <v>34755</v>
      </c>
      <c r="E43" s="22">
        <v>2060.9193679999998</v>
      </c>
      <c r="F43" s="23">
        <v>0.82700310545565603</v>
      </c>
    </row>
    <row r="44" spans="1:6" x14ac:dyDescent="0.2">
      <c r="A44" s="21" t="s">
        <v>526</v>
      </c>
      <c r="B44" s="21" t="s">
        <v>525</v>
      </c>
      <c r="C44" s="21" t="s">
        <v>117</v>
      </c>
      <c r="D44" s="24">
        <v>93220</v>
      </c>
      <c r="E44" s="22">
        <v>1958.1327100000001</v>
      </c>
      <c r="F44" s="23">
        <v>0.78575700593071396</v>
      </c>
    </row>
    <row r="45" spans="1:6" x14ac:dyDescent="0.2">
      <c r="A45" s="21" t="s">
        <v>386</v>
      </c>
      <c r="B45" s="21" t="s">
        <v>385</v>
      </c>
      <c r="C45" s="21" t="s">
        <v>114</v>
      </c>
      <c r="D45" s="24">
        <v>77188</v>
      </c>
      <c r="E45" s="22">
        <v>1946.1796380000001</v>
      </c>
      <c r="F45" s="23">
        <v>0.78096049238572796</v>
      </c>
    </row>
    <row r="46" spans="1:6" x14ac:dyDescent="0.2">
      <c r="A46" s="21" t="s">
        <v>510</v>
      </c>
      <c r="B46" s="21" t="s">
        <v>509</v>
      </c>
      <c r="C46" s="21" t="s">
        <v>372</v>
      </c>
      <c r="D46" s="24">
        <v>156288</v>
      </c>
      <c r="E46" s="22">
        <v>1806.376704</v>
      </c>
      <c r="F46" s="23">
        <v>0.72486054865915195</v>
      </c>
    </row>
    <row r="47" spans="1:6" x14ac:dyDescent="0.2">
      <c r="A47" s="21" t="s">
        <v>648</v>
      </c>
      <c r="B47" s="21" t="s">
        <v>647</v>
      </c>
      <c r="C47" s="21" t="s">
        <v>98</v>
      </c>
      <c r="D47" s="24">
        <v>313225</v>
      </c>
      <c r="E47" s="22">
        <v>1465.736388</v>
      </c>
      <c r="F47" s="23">
        <v>0.58816883546089105</v>
      </c>
    </row>
    <row r="48" spans="1:6" x14ac:dyDescent="0.2">
      <c r="A48" s="21" t="s">
        <v>650</v>
      </c>
      <c r="B48" s="21" t="s">
        <v>649</v>
      </c>
      <c r="C48" s="21" t="s">
        <v>146</v>
      </c>
      <c r="D48" s="24">
        <v>206219</v>
      </c>
      <c r="E48" s="22">
        <v>1461.0616150000001</v>
      </c>
      <c r="F48" s="23">
        <v>0.58629294849106195</v>
      </c>
    </row>
    <row r="49" spans="1:9" x14ac:dyDescent="0.2">
      <c r="A49" s="21" t="s">
        <v>408</v>
      </c>
      <c r="B49" s="21" t="s">
        <v>407</v>
      </c>
      <c r="C49" s="21" t="s">
        <v>350</v>
      </c>
      <c r="D49" s="24">
        <v>103286</v>
      </c>
      <c r="E49" s="22">
        <v>1442.647205</v>
      </c>
      <c r="F49" s="23">
        <v>0.578903637442997</v>
      </c>
    </row>
    <row r="50" spans="1:9" x14ac:dyDescent="0.2">
      <c r="A50" s="20" t="s">
        <v>30</v>
      </c>
      <c r="B50" s="20"/>
      <c r="C50" s="20"/>
      <c r="D50" s="20"/>
      <c r="E50" s="25">
        <f>SUM(E7:E49)</f>
        <v>225221.50482899995</v>
      </c>
      <c r="F50" s="26">
        <f>SUM(F7:F49)</f>
        <v>90.376599298851843</v>
      </c>
      <c r="G50" s="14"/>
      <c r="H50" s="14"/>
      <c r="I50" s="14"/>
    </row>
    <row r="51" spans="1:9" x14ac:dyDescent="0.2">
      <c r="A51" s="21"/>
      <c r="B51" s="21"/>
      <c r="C51" s="21"/>
      <c r="D51" s="21"/>
      <c r="E51" s="22"/>
      <c r="F51" s="23"/>
    </row>
    <row r="52" spans="1:9" x14ac:dyDescent="0.2">
      <c r="A52" s="20" t="s">
        <v>263</v>
      </c>
      <c r="B52" s="21"/>
      <c r="C52" s="21"/>
      <c r="D52" s="21"/>
      <c r="E52" s="22"/>
      <c r="F52" s="23"/>
    </row>
    <row r="53" spans="1:9" x14ac:dyDescent="0.2">
      <c r="A53" s="21"/>
      <c r="B53" s="21" t="s">
        <v>264</v>
      </c>
      <c r="C53" s="21" t="s">
        <v>171</v>
      </c>
      <c r="D53" s="24">
        <v>98000</v>
      </c>
      <c r="E53" s="22">
        <v>9.7999999999999997E-3</v>
      </c>
      <c r="F53" s="23">
        <v>3.93253154844699E-6</v>
      </c>
    </row>
    <row r="54" spans="1:9" x14ac:dyDescent="0.2">
      <c r="A54" s="21"/>
      <c r="B54" s="21" t="s">
        <v>651</v>
      </c>
      <c r="C54" s="21" t="s">
        <v>149</v>
      </c>
      <c r="D54" s="24">
        <v>23815</v>
      </c>
      <c r="E54" s="22">
        <v>2.3814999999999999E-3</v>
      </c>
      <c r="F54" s="23">
        <v>9.556452941455609E-7</v>
      </c>
    </row>
    <row r="55" spans="1:9" x14ac:dyDescent="0.2">
      <c r="A55" s="20" t="s">
        <v>30</v>
      </c>
      <c r="B55" s="20"/>
      <c r="C55" s="20"/>
      <c r="D55" s="20"/>
      <c r="E55" s="25">
        <f>SUM(E52:E54)</f>
        <v>1.21815E-2</v>
      </c>
      <c r="F55" s="26">
        <f>SUM(F52:F54)</f>
        <v>4.8881768425925509E-6</v>
      </c>
      <c r="G55" s="14"/>
      <c r="H55" s="14"/>
      <c r="I55" s="14"/>
    </row>
    <row r="56" spans="1:9" x14ac:dyDescent="0.2">
      <c r="A56" s="21"/>
      <c r="B56" s="21"/>
      <c r="C56" s="21"/>
      <c r="D56" s="21"/>
      <c r="E56" s="22"/>
      <c r="F56" s="23"/>
    </row>
    <row r="57" spans="1:9" x14ac:dyDescent="0.2">
      <c r="A57" s="20" t="s">
        <v>325</v>
      </c>
      <c r="B57" s="21"/>
      <c r="C57" s="21"/>
      <c r="D57" s="21"/>
      <c r="E57" s="22"/>
      <c r="F57" s="23"/>
    </row>
    <row r="58" spans="1:9" x14ac:dyDescent="0.2">
      <c r="A58" s="21" t="s">
        <v>653</v>
      </c>
      <c r="B58" s="21" t="s">
        <v>652</v>
      </c>
      <c r="C58" s="21" t="s">
        <v>101</v>
      </c>
      <c r="D58" s="24">
        <v>26800</v>
      </c>
      <c r="E58" s="22">
        <v>4280.9179389999999</v>
      </c>
      <c r="F58" s="23">
        <v>1.7178413113704201</v>
      </c>
    </row>
    <row r="59" spans="1:9" x14ac:dyDescent="0.2">
      <c r="A59" s="20" t="s">
        <v>30</v>
      </c>
      <c r="B59" s="20"/>
      <c r="C59" s="20"/>
      <c r="D59" s="20"/>
      <c r="E59" s="25">
        <f>SUM(E57:E58)</f>
        <v>4280.9179389999999</v>
      </c>
      <c r="F59" s="26">
        <f>SUM(F57:F58)</f>
        <v>1.7178413113704201</v>
      </c>
      <c r="G59" s="14"/>
      <c r="H59" s="14"/>
      <c r="I59" s="14"/>
    </row>
    <row r="60" spans="1:9" x14ac:dyDescent="0.2">
      <c r="A60" s="21"/>
      <c r="B60" s="21"/>
      <c r="C60" s="21"/>
      <c r="D60" s="21"/>
      <c r="E60" s="22"/>
      <c r="F60" s="23"/>
    </row>
    <row r="61" spans="1:9" x14ac:dyDescent="0.2">
      <c r="A61" s="20" t="s">
        <v>36</v>
      </c>
      <c r="B61" s="20"/>
      <c r="C61" s="20"/>
      <c r="D61" s="20"/>
      <c r="E61" s="25">
        <f>E50+E55+E59</f>
        <v>229502.43494949996</v>
      </c>
      <c r="F61" s="26">
        <f>F50+F55+F59</f>
        <v>92.094445498399111</v>
      </c>
      <c r="G61" s="14"/>
      <c r="H61" s="14"/>
      <c r="I61" s="14"/>
    </row>
    <row r="62" spans="1:9" x14ac:dyDescent="0.2">
      <c r="A62" s="20"/>
      <c r="B62" s="20"/>
      <c r="C62" s="20"/>
      <c r="D62" s="20"/>
      <c r="E62" s="25"/>
      <c r="F62" s="26"/>
      <c r="G62" s="14"/>
      <c r="H62" s="14"/>
      <c r="I62" s="14"/>
    </row>
    <row r="63" spans="1:9" x14ac:dyDescent="0.2">
      <c r="A63" s="20" t="s">
        <v>38</v>
      </c>
      <c r="B63" s="20"/>
      <c r="C63" s="20"/>
      <c r="D63" s="20"/>
      <c r="E63" s="25">
        <f>E65-(E50+E55+E59)</f>
        <v>19700.905933300033</v>
      </c>
      <c r="F63" s="26">
        <f>F65-(F50+F55+F59)</f>
        <v>7.9055545016008892</v>
      </c>
      <c r="G63" s="14"/>
      <c r="H63" s="14"/>
      <c r="I63" s="14"/>
    </row>
    <row r="64" spans="1:9" x14ac:dyDescent="0.2">
      <c r="A64" s="20"/>
      <c r="B64" s="20"/>
      <c r="C64" s="20"/>
      <c r="D64" s="20"/>
      <c r="E64" s="25"/>
      <c r="F64" s="26"/>
      <c r="G64" s="14"/>
      <c r="H64" s="14"/>
      <c r="I64" s="14"/>
    </row>
    <row r="65" spans="1:9" x14ac:dyDescent="0.2">
      <c r="A65" s="27" t="s">
        <v>37</v>
      </c>
      <c r="B65" s="27"/>
      <c r="C65" s="27"/>
      <c r="D65" s="27"/>
      <c r="E65" s="28">
        <v>249203.3408828</v>
      </c>
      <c r="F65" s="29">
        <v>100</v>
      </c>
      <c r="G65" s="14"/>
      <c r="H65" s="14"/>
      <c r="I65" s="14"/>
    </row>
    <row r="67" spans="1:9" x14ac:dyDescent="0.2">
      <c r="A67" s="14" t="s">
        <v>41</v>
      </c>
    </row>
    <row r="68" spans="1:9" x14ac:dyDescent="0.2">
      <c r="A68" s="14" t="s">
        <v>275</v>
      </c>
    </row>
    <row r="70" spans="1:9" x14ac:dyDescent="0.2">
      <c r="A70" s="14" t="s">
        <v>42</v>
      </c>
    </row>
    <row r="71" spans="1:9" x14ac:dyDescent="0.2">
      <c r="A71" s="14" t="s">
        <v>43</v>
      </c>
    </row>
    <row r="72" spans="1:9" x14ac:dyDescent="0.2">
      <c r="A72" s="14" t="s">
        <v>44</v>
      </c>
      <c r="B72" s="14"/>
      <c r="C72" s="30" t="s">
        <v>46</v>
      </c>
      <c r="D72" s="14" t="s">
        <v>45</v>
      </c>
    </row>
    <row r="73" spans="1:9" x14ac:dyDescent="0.2">
      <c r="A73" s="7" t="s">
        <v>64</v>
      </c>
      <c r="C73" s="31">
        <v>149.1233</v>
      </c>
      <c r="D73" s="31">
        <v>193.108</v>
      </c>
    </row>
    <row r="74" spans="1:9" x14ac:dyDescent="0.2">
      <c r="A74" s="7" t="s">
        <v>72</v>
      </c>
      <c r="C74" s="31">
        <v>27.4985</v>
      </c>
      <c r="D74" s="31">
        <v>32.767099999999999</v>
      </c>
    </row>
    <row r="75" spans="1:9" x14ac:dyDescent="0.2">
      <c r="A75" s="7" t="s">
        <v>65</v>
      </c>
      <c r="C75" s="31">
        <v>160.5933</v>
      </c>
      <c r="D75" s="31">
        <v>208.99760000000001</v>
      </c>
    </row>
    <row r="76" spans="1:9" x14ac:dyDescent="0.2">
      <c r="A76" s="7" t="s">
        <v>73</v>
      </c>
      <c r="C76" s="31">
        <v>30.308800000000002</v>
      </c>
      <c r="D76" s="31">
        <v>36.2194</v>
      </c>
    </row>
    <row r="78" spans="1:9" x14ac:dyDescent="0.2">
      <c r="A78" s="14" t="s">
        <v>47</v>
      </c>
    </row>
    <row r="79" spans="1:9" x14ac:dyDescent="0.2">
      <c r="A79" s="87" t="s">
        <v>48</v>
      </c>
      <c r="B79" s="88"/>
      <c r="C79" s="32" t="s">
        <v>49</v>
      </c>
    </row>
    <row r="80" spans="1:9" x14ac:dyDescent="0.2">
      <c r="A80" s="83" t="s">
        <v>72</v>
      </c>
      <c r="B80" s="84"/>
      <c r="C80" s="33">
        <v>2.2999999999999998</v>
      </c>
    </row>
    <row r="81" spans="1:4" x14ac:dyDescent="0.2">
      <c r="A81" s="83" t="s">
        <v>73</v>
      </c>
      <c r="B81" s="84"/>
      <c r="C81" s="33">
        <v>2.6</v>
      </c>
    </row>
    <row r="82" spans="1:4" x14ac:dyDescent="0.2">
      <c r="A82" s="7" t="s">
        <v>50</v>
      </c>
    </row>
    <row r="83" spans="1:4" x14ac:dyDescent="0.2">
      <c r="A83" s="7" t="s">
        <v>51</v>
      </c>
    </row>
    <row r="85" spans="1:4" x14ac:dyDescent="0.2">
      <c r="A85" s="14" t="s">
        <v>276</v>
      </c>
      <c r="D85" s="49">
        <v>0.22950000000000001</v>
      </c>
    </row>
    <row r="87" spans="1:4" x14ac:dyDescent="0.2">
      <c r="A87" s="14" t="s">
        <v>843</v>
      </c>
      <c r="D87" s="30" t="s">
        <v>53</v>
      </c>
    </row>
    <row r="89" spans="1:4" x14ac:dyDescent="0.2">
      <c r="A89" s="57" t="s">
        <v>848</v>
      </c>
      <c r="B89" s="56"/>
      <c r="C89" s="56"/>
      <c r="D89" s="30"/>
    </row>
    <row r="90" spans="1:4" x14ac:dyDescent="0.2">
      <c r="A90" s="56"/>
      <c r="B90" s="56"/>
      <c r="C90" s="56"/>
      <c r="D90" s="30"/>
    </row>
    <row r="91" spans="1:4" x14ac:dyDescent="0.2">
      <c r="A91" s="58" t="s">
        <v>845</v>
      </c>
      <c r="B91" s="58" t="s">
        <v>846</v>
      </c>
      <c r="C91" s="58" t="s">
        <v>847</v>
      </c>
      <c r="D91" s="59" t="s">
        <v>3</v>
      </c>
    </row>
    <row r="92" spans="1:4" x14ac:dyDescent="0.2">
      <c r="A92" s="60" t="s">
        <v>170</v>
      </c>
      <c r="B92" s="61">
        <v>300000</v>
      </c>
      <c r="C92" s="62">
        <v>2146.0500000000002</v>
      </c>
      <c r="D92" s="63">
        <f>C92/E65</f>
        <v>8.6116421730047538E-3</v>
      </c>
    </row>
    <row r="93" spans="1:4" x14ac:dyDescent="0.2">
      <c r="A93" s="60" t="s">
        <v>153</v>
      </c>
      <c r="B93" s="61">
        <v>300000</v>
      </c>
      <c r="C93" s="62">
        <v>1558.65</v>
      </c>
      <c r="D93" s="63">
        <f>C93/E65</f>
        <v>6.2545309163131611E-3</v>
      </c>
    </row>
    <row r="95" spans="1:4" x14ac:dyDescent="0.2">
      <c r="A95" s="14" t="s">
        <v>816</v>
      </c>
    </row>
    <row r="96" spans="1:4" x14ac:dyDescent="0.2">
      <c r="A96" s="14"/>
    </row>
    <row r="97" spans="1:1" x14ac:dyDescent="0.2">
      <c r="A97" s="53" t="s">
        <v>814</v>
      </c>
    </row>
    <row r="98" spans="1:1" x14ac:dyDescent="0.2">
      <c r="A98" s="54"/>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3" t="s">
        <v>827</v>
      </c>
    </row>
    <row r="112" spans="1:1" x14ac:dyDescent="0.2">
      <c r="A112" s="55"/>
    </row>
    <row r="113" spans="1:1" x14ac:dyDescent="0.2">
      <c r="A113" s="53" t="s">
        <v>815</v>
      </c>
    </row>
    <row r="114" spans="1:1" x14ac:dyDescent="0.2">
      <c r="A114" s="55"/>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5"/>
    </row>
    <row r="124" spans="1:1" x14ac:dyDescent="0.2">
      <c r="A124" s="55"/>
    </row>
    <row r="125" spans="1:1" x14ac:dyDescent="0.2">
      <c r="A125" s="55"/>
    </row>
  </sheetData>
  <mergeCells count="4">
    <mergeCell ref="A1:F1"/>
    <mergeCell ref="A79:B79"/>
    <mergeCell ref="A80:B80"/>
    <mergeCell ref="A81:B81"/>
  </mergeCells>
  <conditionalFormatting sqref="F2:F3 F228:F65542">
    <cfRule type="cellIs" dxfId="45" priority="2" stopIfTrue="1" operator="between">
      <formula>0.009</formula>
      <formula>-0.009</formula>
    </cfRule>
  </conditionalFormatting>
  <conditionalFormatting sqref="F5:F127">
    <cfRule type="cellIs" dxfId="4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03"/>
  <sheetViews>
    <sheetView workbookViewId="0">
      <selection sqref="A1:G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140625" style="7" bestFit="1" customWidth="1"/>
    <col min="5" max="5" width="23" style="10" customWidth="1"/>
    <col min="6" max="6" width="13.5703125" style="11" bestFit="1" customWidth="1"/>
    <col min="7" max="16384" width="9.140625" style="7"/>
  </cols>
  <sheetData>
    <row r="1" spans="1:7" s="1" customFormat="1" ht="15" x14ac:dyDescent="0.2">
      <c r="A1" s="85" t="s">
        <v>17</v>
      </c>
      <c r="B1" s="86"/>
      <c r="C1" s="86"/>
      <c r="D1" s="86"/>
      <c r="E1" s="86"/>
      <c r="F1" s="86"/>
      <c r="G1" s="86"/>
    </row>
    <row r="2" spans="1:7" s="1" customFormat="1" ht="12" x14ac:dyDescent="0.2">
      <c r="E2" s="5"/>
      <c r="F2" s="9"/>
    </row>
    <row r="3" spans="1:7" s="1" customFormat="1" ht="12" x14ac:dyDescent="0.2">
      <c r="A3" s="8" t="s">
        <v>7</v>
      </c>
      <c r="B3" s="2"/>
      <c r="C3" s="3"/>
      <c r="D3" s="3"/>
      <c r="E3" s="4"/>
      <c r="F3" s="9"/>
    </row>
    <row r="4" spans="1:7" s="1" customFormat="1" ht="33.75" x14ac:dyDescent="0.2">
      <c r="A4" s="6" t="s">
        <v>2</v>
      </c>
      <c r="B4" s="6" t="s">
        <v>0</v>
      </c>
      <c r="C4" s="13" t="s">
        <v>4</v>
      </c>
      <c r="D4" s="13" t="s">
        <v>1</v>
      </c>
      <c r="E4" s="50" t="s">
        <v>6</v>
      </c>
      <c r="F4" s="12" t="s">
        <v>3</v>
      </c>
      <c r="G4" s="12" t="s">
        <v>5</v>
      </c>
    </row>
    <row r="5" spans="1:7" x14ac:dyDescent="0.2">
      <c r="A5" s="16" t="s">
        <v>74</v>
      </c>
      <c r="B5" s="17"/>
      <c r="C5" s="17"/>
      <c r="D5" s="17"/>
      <c r="E5" s="18"/>
      <c r="F5" s="19"/>
      <c r="G5" s="18"/>
    </row>
    <row r="6" spans="1:7" x14ac:dyDescent="0.2">
      <c r="A6" s="20" t="s">
        <v>63</v>
      </c>
      <c r="B6" s="21"/>
      <c r="C6" s="21"/>
      <c r="D6" s="21"/>
      <c r="E6" s="22"/>
      <c r="F6" s="23"/>
      <c r="G6" s="22"/>
    </row>
    <row r="7" spans="1:7" x14ac:dyDescent="0.2">
      <c r="A7" s="21" t="s">
        <v>76</v>
      </c>
      <c r="B7" s="21" t="s">
        <v>75</v>
      </c>
      <c r="C7" s="21" t="s">
        <v>77</v>
      </c>
      <c r="D7" s="24">
        <v>8400000</v>
      </c>
      <c r="E7" s="22">
        <v>86364.6</v>
      </c>
      <c r="F7" s="23">
        <v>8.1149254508095794</v>
      </c>
      <c r="G7" s="22"/>
    </row>
    <row r="8" spans="1:7" x14ac:dyDescent="0.2">
      <c r="A8" s="21" t="s">
        <v>79</v>
      </c>
      <c r="B8" s="21" t="s">
        <v>78</v>
      </c>
      <c r="C8" s="21" t="s">
        <v>77</v>
      </c>
      <c r="D8" s="24">
        <v>5875000</v>
      </c>
      <c r="E8" s="22">
        <v>85924.8125</v>
      </c>
      <c r="F8" s="23">
        <v>8.0736024692095096</v>
      </c>
      <c r="G8" s="22"/>
    </row>
    <row r="9" spans="1:7" x14ac:dyDescent="0.2">
      <c r="A9" s="21" t="s">
        <v>81</v>
      </c>
      <c r="B9" s="21" t="s">
        <v>80</v>
      </c>
      <c r="C9" s="21" t="s">
        <v>82</v>
      </c>
      <c r="D9" s="24">
        <v>4300000</v>
      </c>
      <c r="E9" s="22">
        <v>71418.7</v>
      </c>
      <c r="F9" s="23">
        <v>6.7105900599751998</v>
      </c>
      <c r="G9" s="22"/>
    </row>
    <row r="10" spans="1:7" x14ac:dyDescent="0.2">
      <c r="A10" s="21" t="s">
        <v>84</v>
      </c>
      <c r="B10" s="21" t="s">
        <v>83</v>
      </c>
      <c r="C10" s="21" t="s">
        <v>85</v>
      </c>
      <c r="D10" s="24">
        <v>1725000</v>
      </c>
      <c r="E10" s="22">
        <v>60025.6875</v>
      </c>
      <c r="F10" s="23">
        <v>5.6400884065472701</v>
      </c>
      <c r="G10" s="22"/>
    </row>
    <row r="11" spans="1:7" x14ac:dyDescent="0.2">
      <c r="A11" s="21" t="s">
        <v>103</v>
      </c>
      <c r="B11" s="21" t="s">
        <v>102</v>
      </c>
      <c r="C11" s="21" t="s">
        <v>104</v>
      </c>
      <c r="D11" s="24">
        <v>4500000</v>
      </c>
      <c r="E11" s="22">
        <v>52681.5</v>
      </c>
      <c r="F11" s="23">
        <v>4.9500193961047101</v>
      </c>
      <c r="G11" s="22"/>
    </row>
    <row r="12" spans="1:7" x14ac:dyDescent="0.2">
      <c r="A12" s="21" t="s">
        <v>87</v>
      </c>
      <c r="B12" s="21" t="s">
        <v>86</v>
      </c>
      <c r="C12" s="21" t="s">
        <v>77</v>
      </c>
      <c r="D12" s="24">
        <v>4800000</v>
      </c>
      <c r="E12" s="22">
        <v>51252</v>
      </c>
      <c r="F12" s="23">
        <v>4.8157017945418898</v>
      </c>
      <c r="G12" s="22"/>
    </row>
    <row r="13" spans="1:7" x14ac:dyDescent="0.2">
      <c r="A13" s="21" t="s">
        <v>97</v>
      </c>
      <c r="B13" s="21" t="s">
        <v>96</v>
      </c>
      <c r="C13" s="21" t="s">
        <v>98</v>
      </c>
      <c r="D13" s="24">
        <v>3575000</v>
      </c>
      <c r="E13" s="22">
        <v>50709.587500000001</v>
      </c>
      <c r="F13" s="23">
        <v>4.7647360400419299</v>
      </c>
      <c r="G13" s="22"/>
    </row>
    <row r="14" spans="1:7" x14ac:dyDescent="0.2">
      <c r="A14" s="21" t="s">
        <v>655</v>
      </c>
      <c r="B14" s="21" t="s">
        <v>654</v>
      </c>
      <c r="C14" s="21" t="s">
        <v>98</v>
      </c>
      <c r="D14" s="24">
        <v>3700000</v>
      </c>
      <c r="E14" s="22">
        <v>49987</v>
      </c>
      <c r="F14" s="23">
        <v>4.6968408179927703</v>
      </c>
      <c r="G14" s="22"/>
    </row>
    <row r="15" spans="1:7" x14ac:dyDescent="0.2">
      <c r="A15" s="21" t="s">
        <v>89</v>
      </c>
      <c r="B15" s="21" t="s">
        <v>88</v>
      </c>
      <c r="C15" s="21" t="s">
        <v>90</v>
      </c>
      <c r="D15" s="24">
        <v>1595935</v>
      </c>
      <c r="E15" s="22">
        <v>45536.01539</v>
      </c>
      <c r="F15" s="23">
        <v>4.2786207568467596</v>
      </c>
      <c r="G15" s="22"/>
    </row>
    <row r="16" spans="1:7" x14ac:dyDescent="0.2">
      <c r="A16" s="21" t="s">
        <v>657</v>
      </c>
      <c r="B16" s="21" t="s">
        <v>656</v>
      </c>
      <c r="C16" s="21" t="s">
        <v>101</v>
      </c>
      <c r="D16" s="24">
        <v>1375268</v>
      </c>
      <c r="E16" s="22">
        <v>43913.682509999999</v>
      </c>
      <c r="F16" s="23">
        <v>4.1261843375546299</v>
      </c>
      <c r="G16" s="22"/>
    </row>
    <row r="17" spans="1:7" x14ac:dyDescent="0.2">
      <c r="A17" s="21" t="s">
        <v>457</v>
      </c>
      <c r="B17" s="21" t="s">
        <v>456</v>
      </c>
      <c r="C17" s="21" t="s">
        <v>439</v>
      </c>
      <c r="D17" s="24">
        <v>2840000</v>
      </c>
      <c r="E17" s="22">
        <v>41116.1</v>
      </c>
      <c r="F17" s="23">
        <v>3.86331999833302</v>
      </c>
      <c r="G17" s="22"/>
    </row>
    <row r="18" spans="1:7" x14ac:dyDescent="0.2">
      <c r="A18" s="21" t="s">
        <v>151</v>
      </c>
      <c r="B18" s="21" t="s">
        <v>150</v>
      </c>
      <c r="C18" s="21" t="s">
        <v>93</v>
      </c>
      <c r="D18" s="24">
        <v>355000</v>
      </c>
      <c r="E18" s="22">
        <v>36163.495000000003</v>
      </c>
      <c r="F18" s="23">
        <v>3.3979670601812</v>
      </c>
      <c r="G18" s="22"/>
    </row>
    <row r="19" spans="1:7" x14ac:dyDescent="0.2">
      <c r="A19" s="21" t="s">
        <v>111</v>
      </c>
      <c r="B19" s="21" t="s">
        <v>110</v>
      </c>
      <c r="C19" s="21" t="s">
        <v>77</v>
      </c>
      <c r="D19" s="24">
        <v>2250000</v>
      </c>
      <c r="E19" s="22">
        <v>34516.125</v>
      </c>
      <c r="F19" s="23">
        <v>3.24317812189051</v>
      </c>
      <c r="G19" s="22"/>
    </row>
    <row r="20" spans="1:7" x14ac:dyDescent="0.2">
      <c r="A20" s="21" t="s">
        <v>113</v>
      </c>
      <c r="B20" s="21" t="s">
        <v>112</v>
      </c>
      <c r="C20" s="21" t="s">
        <v>114</v>
      </c>
      <c r="D20" s="24">
        <v>23500000</v>
      </c>
      <c r="E20" s="22">
        <v>32794.25</v>
      </c>
      <c r="F20" s="23">
        <v>3.0813886009454401</v>
      </c>
      <c r="G20" s="22"/>
    </row>
    <row r="21" spans="1:7" x14ac:dyDescent="0.2">
      <c r="A21" s="21" t="s">
        <v>106</v>
      </c>
      <c r="B21" s="21" t="s">
        <v>105</v>
      </c>
      <c r="C21" s="21" t="s">
        <v>77</v>
      </c>
      <c r="D21" s="24">
        <v>5000000</v>
      </c>
      <c r="E21" s="22">
        <v>32025</v>
      </c>
      <c r="F21" s="23">
        <v>3.0091089122415502</v>
      </c>
      <c r="G21" s="22"/>
    </row>
    <row r="22" spans="1:7" x14ac:dyDescent="0.2">
      <c r="A22" s="21" t="s">
        <v>122</v>
      </c>
      <c r="B22" s="21" t="s">
        <v>121</v>
      </c>
      <c r="C22" s="21" t="s">
        <v>123</v>
      </c>
      <c r="D22" s="24">
        <v>22500000</v>
      </c>
      <c r="E22" s="22">
        <v>30588.75</v>
      </c>
      <c r="F22" s="23">
        <v>2.8741570722663199</v>
      </c>
      <c r="G22" s="22"/>
    </row>
    <row r="23" spans="1:7" x14ac:dyDescent="0.2">
      <c r="A23" s="21" t="s">
        <v>659</v>
      </c>
      <c r="B23" s="21" t="s">
        <v>658</v>
      </c>
      <c r="C23" s="21" t="s">
        <v>320</v>
      </c>
      <c r="D23" s="24">
        <v>24000000</v>
      </c>
      <c r="E23" s="22">
        <v>27180</v>
      </c>
      <c r="F23" s="23">
        <v>2.5538666739961098</v>
      </c>
      <c r="G23" s="22"/>
    </row>
    <row r="24" spans="1:7" x14ac:dyDescent="0.2">
      <c r="A24" s="21" t="s">
        <v>155</v>
      </c>
      <c r="B24" s="21" t="s">
        <v>154</v>
      </c>
      <c r="C24" s="21" t="s">
        <v>156</v>
      </c>
      <c r="D24" s="24">
        <v>2267548</v>
      </c>
      <c r="E24" s="22">
        <v>22729.901150000002</v>
      </c>
      <c r="F24" s="23">
        <v>2.1357298399636102</v>
      </c>
      <c r="G24" s="22"/>
    </row>
    <row r="25" spans="1:7" x14ac:dyDescent="0.2">
      <c r="A25" s="21" t="s">
        <v>218</v>
      </c>
      <c r="B25" s="21" t="s">
        <v>217</v>
      </c>
      <c r="C25" s="21" t="s">
        <v>219</v>
      </c>
      <c r="D25" s="24">
        <v>850000</v>
      </c>
      <c r="E25" s="22">
        <v>21093.174999999999</v>
      </c>
      <c r="F25" s="23">
        <v>1.98194101108418</v>
      </c>
      <c r="G25" s="22"/>
    </row>
    <row r="26" spans="1:7" x14ac:dyDescent="0.2">
      <c r="A26" s="21" t="s">
        <v>572</v>
      </c>
      <c r="B26" s="21" t="s">
        <v>571</v>
      </c>
      <c r="C26" s="21" t="s">
        <v>101</v>
      </c>
      <c r="D26" s="24">
        <v>850000</v>
      </c>
      <c r="E26" s="22">
        <v>19497.724999999999</v>
      </c>
      <c r="F26" s="23">
        <v>1.8320305407005499</v>
      </c>
      <c r="G26" s="22"/>
    </row>
    <row r="27" spans="1:7" x14ac:dyDescent="0.2">
      <c r="A27" s="21" t="s">
        <v>153</v>
      </c>
      <c r="B27" s="21" t="s">
        <v>152</v>
      </c>
      <c r="C27" s="21" t="s">
        <v>129</v>
      </c>
      <c r="D27" s="24">
        <v>3608254</v>
      </c>
      <c r="E27" s="22">
        <v>18746.683659999999</v>
      </c>
      <c r="F27" s="23">
        <v>1.7614617603834199</v>
      </c>
      <c r="G27" s="22"/>
    </row>
    <row r="28" spans="1:7" x14ac:dyDescent="0.2">
      <c r="A28" s="21" t="s">
        <v>241</v>
      </c>
      <c r="B28" s="21" t="s">
        <v>240</v>
      </c>
      <c r="C28" s="21" t="s">
        <v>159</v>
      </c>
      <c r="D28" s="24">
        <v>3200000</v>
      </c>
      <c r="E28" s="22">
        <v>18451.2</v>
      </c>
      <c r="F28" s="23">
        <v>1.7336977474333</v>
      </c>
      <c r="G28" s="22"/>
    </row>
    <row r="29" spans="1:7" x14ac:dyDescent="0.2">
      <c r="A29" s="21" t="s">
        <v>661</v>
      </c>
      <c r="B29" s="21" t="s">
        <v>660</v>
      </c>
      <c r="C29" s="21" t="s">
        <v>141</v>
      </c>
      <c r="D29" s="24">
        <v>615000</v>
      </c>
      <c r="E29" s="22">
        <v>18212.302500000002</v>
      </c>
      <c r="F29" s="23">
        <v>1.7112506405991901</v>
      </c>
      <c r="G29" s="22"/>
    </row>
    <row r="30" spans="1:7" x14ac:dyDescent="0.2">
      <c r="A30" s="21" t="s">
        <v>446</v>
      </c>
      <c r="B30" s="21" t="s">
        <v>445</v>
      </c>
      <c r="C30" s="21" t="s">
        <v>447</v>
      </c>
      <c r="D30" s="24">
        <v>767769</v>
      </c>
      <c r="E30" s="22">
        <v>17703.985369999999</v>
      </c>
      <c r="F30" s="23">
        <v>1.6634885295569399</v>
      </c>
      <c r="G30" s="22"/>
    </row>
    <row r="31" spans="1:7" x14ac:dyDescent="0.2">
      <c r="A31" s="21" t="s">
        <v>384</v>
      </c>
      <c r="B31" s="21" t="s">
        <v>383</v>
      </c>
      <c r="C31" s="21" t="s">
        <v>82</v>
      </c>
      <c r="D31" s="24">
        <v>600000</v>
      </c>
      <c r="E31" s="22">
        <v>15591</v>
      </c>
      <c r="F31" s="23">
        <v>1.4649497908121201</v>
      </c>
      <c r="G31" s="22"/>
    </row>
    <row r="32" spans="1:7" x14ac:dyDescent="0.2">
      <c r="A32" s="21" t="s">
        <v>637</v>
      </c>
      <c r="B32" s="21" t="s">
        <v>636</v>
      </c>
      <c r="C32" s="21" t="s">
        <v>607</v>
      </c>
      <c r="D32" s="24">
        <v>7500000</v>
      </c>
      <c r="E32" s="22">
        <v>13192.5</v>
      </c>
      <c r="F32" s="23">
        <v>1.23958374160021</v>
      </c>
      <c r="G32" s="22"/>
    </row>
    <row r="33" spans="1:9" x14ac:dyDescent="0.2">
      <c r="A33" s="21" t="s">
        <v>145</v>
      </c>
      <c r="B33" s="21" t="s">
        <v>144</v>
      </c>
      <c r="C33" s="21" t="s">
        <v>146</v>
      </c>
      <c r="D33" s="24">
        <v>3700000</v>
      </c>
      <c r="E33" s="22">
        <v>11209.15</v>
      </c>
      <c r="F33" s="23">
        <v>1.0532257037830599</v>
      </c>
      <c r="G33" s="22"/>
    </row>
    <row r="34" spans="1:9" x14ac:dyDescent="0.2">
      <c r="A34" s="21" t="s">
        <v>650</v>
      </c>
      <c r="B34" s="21" t="s">
        <v>649</v>
      </c>
      <c r="C34" s="21" t="s">
        <v>146</v>
      </c>
      <c r="D34" s="24">
        <v>1368783</v>
      </c>
      <c r="E34" s="22">
        <v>9697.8275549999998</v>
      </c>
      <c r="F34" s="23">
        <v>0.91121996331404298</v>
      </c>
      <c r="G34" s="22"/>
    </row>
    <row r="35" spans="1:9" x14ac:dyDescent="0.2">
      <c r="A35" s="21" t="s">
        <v>663</v>
      </c>
      <c r="B35" s="21" t="s">
        <v>662</v>
      </c>
      <c r="C35" s="21" t="s">
        <v>166</v>
      </c>
      <c r="D35" s="24">
        <v>302425</v>
      </c>
      <c r="E35" s="22">
        <v>6894.6851500000002</v>
      </c>
      <c r="F35" s="23">
        <v>0.647833209429024</v>
      </c>
      <c r="G35" s="22"/>
    </row>
    <row r="36" spans="1:9" x14ac:dyDescent="0.2">
      <c r="A36" s="20" t="s">
        <v>30</v>
      </c>
      <c r="B36" s="20"/>
      <c r="C36" s="20"/>
      <c r="D36" s="20"/>
      <c r="E36" s="25">
        <f>SUM(E7:E35)</f>
        <v>1025217.440785</v>
      </c>
      <c r="F36" s="26">
        <f>SUM(F7:F35)</f>
        <v>96.33070844813804</v>
      </c>
      <c r="G36" s="22"/>
      <c r="H36" s="14"/>
      <c r="I36" s="14"/>
    </row>
    <row r="37" spans="1:9" x14ac:dyDescent="0.2">
      <c r="A37" s="21"/>
      <c r="B37" s="21"/>
      <c r="C37" s="21"/>
      <c r="D37" s="21"/>
      <c r="E37" s="22"/>
      <c r="F37" s="23"/>
      <c r="G37" s="22"/>
    </row>
    <row r="38" spans="1:9" x14ac:dyDescent="0.2">
      <c r="A38" s="20" t="s">
        <v>23</v>
      </c>
      <c r="B38" s="21"/>
      <c r="C38" s="21"/>
      <c r="D38" s="21"/>
      <c r="E38" s="22"/>
      <c r="F38" s="23"/>
      <c r="G38" s="22"/>
    </row>
    <row r="39" spans="1:9" x14ac:dyDescent="0.2">
      <c r="A39" s="20" t="s">
        <v>34</v>
      </c>
      <c r="B39" s="21"/>
      <c r="C39" s="21"/>
      <c r="D39" s="21"/>
      <c r="E39" s="22"/>
      <c r="F39" s="23"/>
      <c r="G39" s="22"/>
    </row>
    <row r="40" spans="1:9" x14ac:dyDescent="0.2">
      <c r="A40" s="21" t="s">
        <v>566</v>
      </c>
      <c r="B40" s="21" t="s">
        <v>565</v>
      </c>
      <c r="C40" s="21" t="s">
        <v>59</v>
      </c>
      <c r="D40" s="24">
        <v>2500000</v>
      </c>
      <c r="E40" s="22">
        <v>2496.7449999999999</v>
      </c>
      <c r="F40" s="23">
        <v>0.234597271853069</v>
      </c>
      <c r="G40" s="22">
        <v>6.7978999999999994</v>
      </c>
    </row>
    <row r="41" spans="1:9" x14ac:dyDescent="0.2">
      <c r="A41" s="20" t="s">
        <v>30</v>
      </c>
      <c r="B41" s="20"/>
      <c r="C41" s="20"/>
      <c r="D41" s="20"/>
      <c r="E41" s="25">
        <f>SUM(E39:E40)</f>
        <v>2496.7449999999999</v>
      </c>
      <c r="F41" s="26">
        <f>SUM(F39:F40)</f>
        <v>0.234597271853069</v>
      </c>
      <c r="G41" s="22"/>
      <c r="H41" s="14"/>
      <c r="I41" s="14"/>
    </row>
    <row r="42" spans="1:9" x14ac:dyDescent="0.2">
      <c r="A42" s="21"/>
      <c r="B42" s="21"/>
      <c r="C42" s="21"/>
      <c r="D42" s="21"/>
      <c r="E42" s="22"/>
      <c r="F42" s="23"/>
      <c r="G42" s="22"/>
    </row>
    <row r="43" spans="1:9" x14ac:dyDescent="0.2">
      <c r="A43" s="20" t="s">
        <v>36</v>
      </c>
      <c r="B43" s="20"/>
      <c r="C43" s="20"/>
      <c r="D43" s="20"/>
      <c r="E43" s="25">
        <f>E36+E41</f>
        <v>1027714.185785</v>
      </c>
      <c r="F43" s="26">
        <f>F36+F41</f>
        <v>96.565305719991116</v>
      </c>
      <c r="G43" s="22"/>
      <c r="H43" s="14"/>
      <c r="I43" s="14"/>
    </row>
    <row r="44" spans="1:9" x14ac:dyDescent="0.2">
      <c r="A44" s="20"/>
      <c r="B44" s="20"/>
      <c r="C44" s="20"/>
      <c r="D44" s="20"/>
      <c r="E44" s="25"/>
      <c r="F44" s="26"/>
      <c r="G44" s="22"/>
      <c r="H44" s="14"/>
      <c r="I44" s="14"/>
    </row>
    <row r="45" spans="1:9" x14ac:dyDescent="0.2">
      <c r="A45" s="20" t="s">
        <v>38</v>
      </c>
      <c r="B45" s="20"/>
      <c r="C45" s="20"/>
      <c r="D45" s="20"/>
      <c r="E45" s="25">
        <f>E47-(E36+E41)</f>
        <v>36554.371252499986</v>
      </c>
      <c r="F45" s="26">
        <f>F47-(F36+F41)</f>
        <v>3.434694280008884</v>
      </c>
      <c r="G45" s="22"/>
      <c r="H45" s="14"/>
      <c r="I45" s="14"/>
    </row>
    <row r="46" spans="1:9" x14ac:dyDescent="0.2">
      <c r="A46" s="20"/>
      <c r="B46" s="20"/>
      <c r="C46" s="20"/>
      <c r="D46" s="20"/>
      <c r="E46" s="25"/>
      <c r="F46" s="26"/>
      <c r="G46" s="22"/>
      <c r="H46" s="14"/>
      <c r="I46" s="14"/>
    </row>
    <row r="47" spans="1:9" x14ac:dyDescent="0.2">
      <c r="A47" s="27" t="s">
        <v>37</v>
      </c>
      <c r="B47" s="27"/>
      <c r="C47" s="27"/>
      <c r="D47" s="27"/>
      <c r="E47" s="28">
        <v>1064268.5570375</v>
      </c>
      <c r="F47" s="29">
        <v>100</v>
      </c>
      <c r="G47" s="64"/>
      <c r="H47" s="14"/>
      <c r="I47" s="14"/>
    </row>
    <row r="49" spans="1:4" x14ac:dyDescent="0.2">
      <c r="A49" s="14" t="s">
        <v>42</v>
      </c>
    </row>
    <row r="50" spans="1:4" x14ac:dyDescent="0.2">
      <c r="A50" s="14" t="s">
        <v>43</v>
      </c>
    </row>
    <row r="51" spans="1:4" x14ac:dyDescent="0.2">
      <c r="A51" s="14" t="s">
        <v>44</v>
      </c>
      <c r="B51" s="14"/>
      <c r="C51" s="30" t="s">
        <v>46</v>
      </c>
      <c r="D51" s="14" t="s">
        <v>45</v>
      </c>
    </row>
    <row r="52" spans="1:4" x14ac:dyDescent="0.2">
      <c r="A52" s="7" t="s">
        <v>64</v>
      </c>
      <c r="C52" s="31">
        <v>79.230800000000002</v>
      </c>
      <c r="D52" s="31">
        <v>89.784300000000002</v>
      </c>
    </row>
    <row r="53" spans="1:4" x14ac:dyDescent="0.2">
      <c r="A53" s="7" t="s">
        <v>72</v>
      </c>
      <c r="C53" s="31">
        <v>33.7834</v>
      </c>
      <c r="D53" s="31">
        <v>35.150399999999998</v>
      </c>
    </row>
    <row r="54" spans="1:4" x14ac:dyDescent="0.2">
      <c r="A54" s="7" t="s">
        <v>65</v>
      </c>
      <c r="C54" s="31">
        <v>87.846900000000005</v>
      </c>
      <c r="D54" s="31">
        <v>99.960400000000007</v>
      </c>
    </row>
    <row r="55" spans="1:4" x14ac:dyDescent="0.2">
      <c r="A55" s="7" t="s">
        <v>73</v>
      </c>
      <c r="C55" s="31">
        <v>39.504600000000003</v>
      </c>
      <c r="D55" s="31">
        <v>41.235399999999998</v>
      </c>
    </row>
    <row r="57" spans="1:4" x14ac:dyDescent="0.2">
      <c r="A57" s="14" t="s">
        <v>47</v>
      </c>
    </row>
    <row r="58" spans="1:4" x14ac:dyDescent="0.2">
      <c r="A58" s="87" t="s">
        <v>48</v>
      </c>
      <c r="B58" s="88"/>
      <c r="C58" s="32" t="s">
        <v>49</v>
      </c>
    </row>
    <row r="59" spans="1:4" x14ac:dyDescent="0.2">
      <c r="A59" s="83" t="s">
        <v>72</v>
      </c>
      <c r="B59" s="84"/>
      <c r="C59" s="33">
        <v>2.75</v>
      </c>
    </row>
    <row r="60" spans="1:4" x14ac:dyDescent="0.2">
      <c r="A60" s="83" t="s">
        <v>73</v>
      </c>
      <c r="B60" s="84"/>
      <c r="C60" s="33">
        <v>3.25</v>
      </c>
    </row>
    <row r="61" spans="1:4" x14ac:dyDescent="0.2">
      <c r="A61" s="7" t="s">
        <v>50</v>
      </c>
    </row>
    <row r="62" spans="1:4" x14ac:dyDescent="0.2">
      <c r="A62" s="7" t="s">
        <v>51</v>
      </c>
    </row>
    <row r="64" spans="1:4" x14ac:dyDescent="0.2">
      <c r="A64" s="14" t="s">
        <v>276</v>
      </c>
      <c r="D64" s="49">
        <v>0.12379999999999999</v>
      </c>
    </row>
    <row r="65" spans="1:4" x14ac:dyDescent="0.2">
      <c r="A65" s="14"/>
      <c r="D65" s="49"/>
    </row>
    <row r="66" spans="1:4" x14ac:dyDescent="0.2">
      <c r="A66" s="92" t="s">
        <v>843</v>
      </c>
      <c r="B66" s="92"/>
      <c r="C66" s="92"/>
      <c r="D66" s="30" t="s">
        <v>53</v>
      </c>
    </row>
    <row r="68" spans="1:4" x14ac:dyDescent="0.2">
      <c r="A68" s="57" t="s">
        <v>848</v>
      </c>
      <c r="B68" s="56"/>
      <c r="C68" s="56"/>
      <c r="D68" s="30"/>
    </row>
    <row r="69" spans="1:4" x14ac:dyDescent="0.2">
      <c r="A69" s="56"/>
      <c r="B69" s="56"/>
      <c r="C69" s="56"/>
      <c r="D69" s="30"/>
    </row>
    <row r="70" spans="1:4" x14ac:dyDescent="0.2">
      <c r="A70" s="58" t="s">
        <v>845</v>
      </c>
      <c r="B70" s="58" t="s">
        <v>846</v>
      </c>
      <c r="C70" s="58" t="s">
        <v>847</v>
      </c>
      <c r="D70" s="59" t="s">
        <v>3</v>
      </c>
    </row>
    <row r="71" spans="1:4" x14ac:dyDescent="0.2">
      <c r="A71" s="60" t="s">
        <v>153</v>
      </c>
      <c r="B71" s="61">
        <v>500000</v>
      </c>
      <c r="C71" s="62">
        <v>2597.7499999999995</v>
      </c>
      <c r="D71" s="63">
        <f>C71/E47</f>
        <v>2.4408782753397333E-3</v>
      </c>
    </row>
    <row r="73" spans="1:4" x14ac:dyDescent="0.2">
      <c r="A73" s="14" t="s">
        <v>816</v>
      </c>
    </row>
    <row r="74" spans="1:4" x14ac:dyDescent="0.2">
      <c r="A74" s="52"/>
    </row>
    <row r="75" spans="1:4" x14ac:dyDescent="0.2">
      <c r="A75" s="53" t="s">
        <v>814</v>
      </c>
    </row>
    <row r="76" spans="1:4" x14ac:dyDescent="0.2">
      <c r="A76" s="54"/>
    </row>
    <row r="77" spans="1:4" x14ac:dyDescent="0.2">
      <c r="A77" s="55"/>
    </row>
    <row r="78" spans="1:4" x14ac:dyDescent="0.2">
      <c r="A78" s="55"/>
    </row>
    <row r="79" spans="1:4" x14ac:dyDescent="0.2">
      <c r="A79" s="55"/>
    </row>
    <row r="80" spans="1:4"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3" t="s">
        <v>827</v>
      </c>
    </row>
    <row r="90" spans="1:1" x14ac:dyDescent="0.2">
      <c r="A90" s="55"/>
    </row>
    <row r="91" spans="1:1" x14ac:dyDescent="0.2">
      <c r="A91" s="53" t="s">
        <v>815</v>
      </c>
    </row>
    <row r="92" spans="1:1" x14ac:dyDescent="0.2">
      <c r="A92" s="55"/>
    </row>
    <row r="93" spans="1:1" x14ac:dyDescent="0.2">
      <c r="A93" s="55"/>
    </row>
    <row r="94" spans="1:1" x14ac:dyDescent="0.2">
      <c r="A94" s="55"/>
    </row>
    <row r="95" spans="1:1" x14ac:dyDescent="0.2">
      <c r="A95" s="55"/>
    </row>
    <row r="96" spans="1:1"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sheetData>
  <mergeCells count="5">
    <mergeCell ref="A58:B58"/>
    <mergeCell ref="A59:B59"/>
    <mergeCell ref="A60:B60"/>
    <mergeCell ref="A66:C66"/>
    <mergeCell ref="A1:G1"/>
  </mergeCells>
  <conditionalFormatting sqref="F2:F3 F206:F65541">
    <cfRule type="cellIs" dxfId="43" priority="2" stopIfTrue="1" operator="between">
      <formula>0.009</formula>
      <formula>-0.009</formula>
    </cfRule>
  </conditionalFormatting>
  <conditionalFormatting sqref="F5:F105">
    <cfRule type="cellIs" dxfId="42" priority="1" stopIfTrue="1" operator="between">
      <formula>0.009</formula>
      <formula>-0.009</formula>
    </cfRule>
  </conditionalFormatting>
  <hyperlinks>
    <hyperlink ref="A76"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79"/>
  <sheetViews>
    <sheetView workbookViewId="0">
      <selection sqref="A1:G1"/>
    </sheetView>
  </sheetViews>
  <sheetFormatPr defaultColWidth="9.140625" defaultRowHeight="11.25" x14ac:dyDescent="0.2"/>
  <cols>
    <col min="1" max="1" width="34.85546875" style="7" bestFit="1" customWidth="1"/>
    <col min="2" max="2" width="43.42578125" style="7" customWidth="1"/>
    <col min="3" max="3" width="24.7109375" style="7" bestFit="1" customWidth="1"/>
    <col min="4" max="4" width="15.140625" style="7" bestFit="1" customWidth="1"/>
    <col min="5" max="5" width="23" style="10" customWidth="1"/>
    <col min="6" max="6" width="13.5703125" style="11" bestFit="1" customWidth="1"/>
    <col min="7" max="7" width="8.85546875" style="10" customWidth="1"/>
    <col min="8" max="16384" width="9.140625" style="7"/>
  </cols>
  <sheetData>
    <row r="1" spans="1:9" s="1" customFormat="1" ht="15" x14ac:dyDescent="0.2">
      <c r="A1" s="85" t="s">
        <v>953</v>
      </c>
      <c r="B1" s="86"/>
      <c r="C1" s="86"/>
      <c r="D1" s="86"/>
      <c r="E1" s="86"/>
      <c r="F1" s="86"/>
      <c r="G1" s="86"/>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40</v>
      </c>
      <c r="D4" s="13" t="s">
        <v>1</v>
      </c>
      <c r="E4" s="50" t="s">
        <v>6</v>
      </c>
      <c r="F4" s="12" t="s">
        <v>3</v>
      </c>
      <c r="G4" s="12" t="s">
        <v>5</v>
      </c>
    </row>
    <row r="5" spans="1:9" x14ac:dyDescent="0.2">
      <c r="A5" s="16" t="s">
        <v>23</v>
      </c>
      <c r="B5" s="17"/>
      <c r="C5" s="17"/>
      <c r="D5" s="17"/>
      <c r="E5" s="18"/>
      <c r="F5" s="19"/>
      <c r="G5" s="18"/>
    </row>
    <row r="6" spans="1:9" x14ac:dyDescent="0.2">
      <c r="A6" s="20" t="s">
        <v>34</v>
      </c>
      <c r="B6" s="21"/>
      <c r="C6" s="21"/>
      <c r="D6" s="21"/>
      <c r="E6" s="22"/>
      <c r="F6" s="23"/>
      <c r="G6" s="22"/>
    </row>
    <row r="7" spans="1:9" x14ac:dyDescent="0.2">
      <c r="A7" s="21" t="s">
        <v>954</v>
      </c>
      <c r="B7" s="21" t="s">
        <v>955</v>
      </c>
      <c r="C7" s="21" t="s">
        <v>59</v>
      </c>
      <c r="D7" s="24">
        <v>500000</v>
      </c>
      <c r="E7" s="22">
        <v>498.60700000000003</v>
      </c>
      <c r="F7" s="23">
        <v>1.4759425482227699</v>
      </c>
      <c r="G7" s="22">
        <v>6.7981999999999996</v>
      </c>
    </row>
    <row r="8" spans="1:9" x14ac:dyDescent="0.2">
      <c r="A8" s="21" t="s">
        <v>956</v>
      </c>
      <c r="B8" s="21" t="s">
        <v>957</v>
      </c>
      <c r="C8" s="21" t="s">
        <v>59</v>
      </c>
      <c r="D8" s="24">
        <v>500000</v>
      </c>
      <c r="E8" s="22">
        <v>498.04849999999999</v>
      </c>
      <c r="F8" s="23">
        <v>1.47428931448722</v>
      </c>
      <c r="G8" s="22">
        <v>6.8103999999999996</v>
      </c>
    </row>
    <row r="9" spans="1:9" x14ac:dyDescent="0.2">
      <c r="A9" s="21" t="s">
        <v>927</v>
      </c>
      <c r="B9" s="21" t="s">
        <v>928</v>
      </c>
      <c r="C9" s="21" t="s">
        <v>59</v>
      </c>
      <c r="D9" s="24">
        <v>300000</v>
      </c>
      <c r="E9" s="22">
        <v>299.60939999999999</v>
      </c>
      <c r="F9" s="23">
        <v>0.88688337971086695</v>
      </c>
      <c r="G9" s="22">
        <v>6.7979000000000003</v>
      </c>
    </row>
    <row r="10" spans="1:9" x14ac:dyDescent="0.2">
      <c r="A10" s="20" t="s">
        <v>30</v>
      </c>
      <c r="B10" s="20"/>
      <c r="C10" s="20"/>
      <c r="D10" s="20"/>
      <c r="E10" s="25">
        <f>SUM(E6:E9)</f>
        <v>1296.2649000000001</v>
      </c>
      <c r="F10" s="26">
        <f>SUM(F6:F9)</f>
        <v>3.837115242420857</v>
      </c>
      <c r="G10" s="25"/>
      <c r="H10" s="14"/>
      <c r="I10" s="14"/>
    </row>
    <row r="11" spans="1:9" x14ac:dyDescent="0.2">
      <c r="A11" s="21"/>
      <c r="B11" s="21"/>
      <c r="C11" s="21"/>
      <c r="D11" s="21"/>
      <c r="E11" s="22"/>
      <c r="F11" s="23"/>
      <c r="G11" s="22"/>
    </row>
    <row r="12" spans="1:9" x14ac:dyDescent="0.2">
      <c r="A12" s="20" t="s">
        <v>36</v>
      </c>
      <c r="B12" s="20"/>
      <c r="C12" s="20"/>
      <c r="D12" s="20"/>
      <c r="E12" s="25">
        <f>E10</f>
        <v>1296.2649000000001</v>
      </c>
      <c r="F12" s="26">
        <f>F10</f>
        <v>3.837115242420857</v>
      </c>
      <c r="G12" s="25"/>
      <c r="H12" s="14"/>
      <c r="I12" s="14"/>
    </row>
    <row r="13" spans="1:9" x14ac:dyDescent="0.2">
      <c r="A13" s="20"/>
      <c r="B13" s="20"/>
      <c r="C13" s="20"/>
      <c r="D13" s="20"/>
      <c r="E13" s="25"/>
      <c r="F13" s="26"/>
      <c r="G13" s="25"/>
      <c r="H13" s="14"/>
      <c r="I13" s="14"/>
    </row>
    <row r="14" spans="1:9" x14ac:dyDescent="0.2">
      <c r="A14" s="20" t="s">
        <v>38</v>
      </c>
      <c r="B14" s="20"/>
      <c r="C14" s="20"/>
      <c r="D14" s="20"/>
      <c r="E14" s="25">
        <f>E16-(E10)</f>
        <v>32486.012099899999</v>
      </c>
      <c r="F14" s="26">
        <f>F16-(F10)</f>
        <v>96.16288475757915</v>
      </c>
      <c r="G14" s="25"/>
      <c r="H14" s="14"/>
      <c r="I14" s="14"/>
    </row>
    <row r="15" spans="1:9" x14ac:dyDescent="0.2">
      <c r="A15" s="20"/>
      <c r="B15" s="20"/>
      <c r="C15" s="20"/>
      <c r="D15" s="20"/>
      <c r="E15" s="25"/>
      <c r="F15" s="26"/>
      <c r="G15" s="25"/>
      <c r="H15" s="14"/>
      <c r="I15" s="14"/>
    </row>
    <row r="16" spans="1:9" x14ac:dyDescent="0.2">
      <c r="A16" s="27" t="s">
        <v>37</v>
      </c>
      <c r="B16" s="27"/>
      <c r="C16" s="27"/>
      <c r="D16" s="27"/>
      <c r="E16" s="28">
        <v>33782.276999900001</v>
      </c>
      <c r="F16" s="29">
        <v>100</v>
      </c>
      <c r="G16" s="28"/>
      <c r="H16" s="14"/>
      <c r="I16" s="14"/>
    </row>
    <row r="18" spans="1:4" x14ac:dyDescent="0.2">
      <c r="A18" s="14" t="s">
        <v>42</v>
      </c>
    </row>
    <row r="19" spans="1:4" x14ac:dyDescent="0.2">
      <c r="A19" s="14" t="s">
        <v>43</v>
      </c>
    </row>
    <row r="20" spans="1:4" x14ac:dyDescent="0.2">
      <c r="A20" s="14" t="s">
        <v>44</v>
      </c>
      <c r="B20" s="14"/>
      <c r="C20" s="30" t="s">
        <v>46</v>
      </c>
      <c r="D20" s="14" t="s">
        <v>45</v>
      </c>
    </row>
    <row r="21" spans="1:4" x14ac:dyDescent="0.2">
      <c r="A21" s="7" t="s">
        <v>64</v>
      </c>
      <c r="C21" s="31">
        <v>1192.6443999999999</v>
      </c>
      <c r="D21" s="31">
        <v>1232.701</v>
      </c>
    </row>
    <row r="22" spans="1:4" x14ac:dyDescent="0.2">
      <c r="A22" s="7" t="s">
        <v>958</v>
      </c>
      <c r="C22" s="31">
        <v>1000</v>
      </c>
      <c r="D22" s="31">
        <v>1000</v>
      </c>
    </row>
    <row r="23" spans="1:4" x14ac:dyDescent="0.2">
      <c r="A23" s="7" t="s">
        <v>959</v>
      </c>
      <c r="C23" s="31">
        <v>1000.1695999999999</v>
      </c>
      <c r="D23" s="31">
        <v>1000.5505000000001</v>
      </c>
    </row>
    <row r="24" spans="1:4" x14ac:dyDescent="0.2">
      <c r="A24" s="7" t="s">
        <v>65</v>
      </c>
      <c r="C24" s="31">
        <v>1195.3588999999999</v>
      </c>
      <c r="D24" s="31">
        <v>1235.8009</v>
      </c>
    </row>
    <row r="25" spans="1:4" x14ac:dyDescent="0.2">
      <c r="A25" s="7" t="s">
        <v>960</v>
      </c>
      <c r="C25" s="31">
        <v>1000</v>
      </c>
      <c r="D25" s="31">
        <v>1000.0008</v>
      </c>
    </row>
    <row r="26" spans="1:4" x14ac:dyDescent="0.2">
      <c r="A26" s="7" t="s">
        <v>961</v>
      </c>
      <c r="C26" s="31">
        <v>1000.1699</v>
      </c>
      <c r="D26" s="31">
        <v>1000.5466</v>
      </c>
    </row>
    <row r="27" spans="1:4" x14ac:dyDescent="0.2">
      <c r="A27" s="7" t="s">
        <v>962</v>
      </c>
      <c r="C27" s="31">
        <v>10.849299999999999</v>
      </c>
      <c r="D27" s="31">
        <v>11.2163</v>
      </c>
    </row>
    <row r="28" spans="1:4" x14ac:dyDescent="0.2">
      <c r="A28" s="7" t="s">
        <v>963</v>
      </c>
      <c r="C28" s="31">
        <v>10.849299999999999</v>
      </c>
      <c r="D28" s="31">
        <v>11.2163</v>
      </c>
    </row>
    <row r="29" spans="1:4" x14ac:dyDescent="0.2">
      <c r="A29" s="7" t="s">
        <v>964</v>
      </c>
      <c r="C29" s="31">
        <v>10</v>
      </c>
      <c r="D29" s="31">
        <v>10</v>
      </c>
    </row>
    <row r="30" spans="1:4" x14ac:dyDescent="0.2">
      <c r="A30" s="7" t="s">
        <v>965</v>
      </c>
      <c r="C30" s="31">
        <v>10</v>
      </c>
      <c r="D30" s="31">
        <v>10</v>
      </c>
    </row>
    <row r="32" spans="1:4" x14ac:dyDescent="0.2">
      <c r="A32" s="14" t="s">
        <v>47</v>
      </c>
    </row>
    <row r="33" spans="1:5" x14ac:dyDescent="0.2">
      <c r="A33" s="87" t="s">
        <v>48</v>
      </c>
      <c r="B33" s="88"/>
      <c r="C33" s="32" t="s">
        <v>49</v>
      </c>
    </row>
    <row r="34" spans="1:5" x14ac:dyDescent="0.2">
      <c r="A34" s="83" t="s">
        <v>958</v>
      </c>
      <c r="B34" s="84"/>
      <c r="C34" s="33">
        <v>33.029918340000002</v>
      </c>
    </row>
    <row r="35" spans="1:5" x14ac:dyDescent="0.2">
      <c r="A35" s="83" t="s">
        <v>959</v>
      </c>
      <c r="B35" s="84"/>
      <c r="C35" s="33">
        <v>32.805746460000002</v>
      </c>
    </row>
    <row r="36" spans="1:5" x14ac:dyDescent="0.2">
      <c r="A36" s="83" t="s">
        <v>960</v>
      </c>
      <c r="B36" s="84"/>
      <c r="C36" s="33">
        <v>33.331151560000002</v>
      </c>
    </row>
    <row r="37" spans="1:5" x14ac:dyDescent="0.2">
      <c r="A37" s="83" t="s">
        <v>961</v>
      </c>
      <c r="B37" s="84"/>
      <c r="C37" s="33">
        <v>32.947797870000002</v>
      </c>
    </row>
    <row r="38" spans="1:5" x14ac:dyDescent="0.2">
      <c r="A38" s="7" t="s">
        <v>50</v>
      </c>
    </row>
    <row r="39" spans="1:5" x14ac:dyDescent="0.2">
      <c r="A39" s="7" t="s">
        <v>51</v>
      </c>
    </row>
    <row r="41" spans="1:5" x14ac:dyDescent="0.2">
      <c r="A41" s="14" t="s">
        <v>949</v>
      </c>
      <c r="D41" s="66">
        <v>1.7252599106002799E-3</v>
      </c>
      <c r="E41" s="10" t="s">
        <v>52</v>
      </c>
    </row>
    <row r="43" spans="1:5" ht="21.75" customHeight="1" x14ac:dyDescent="0.2">
      <c r="A43" s="14" t="s">
        <v>843</v>
      </c>
      <c r="D43" s="30" t="s">
        <v>53</v>
      </c>
    </row>
    <row r="45" spans="1:5" x14ac:dyDescent="0.2">
      <c r="A45" s="14" t="s">
        <v>950</v>
      </c>
    </row>
    <row r="47" spans="1:5" x14ac:dyDescent="0.2">
      <c r="A47" s="53" t="s">
        <v>814</v>
      </c>
    </row>
    <row r="48" spans="1:5" x14ac:dyDescent="0.2">
      <c r="A48" s="54"/>
    </row>
    <row r="49" spans="1:1" x14ac:dyDescent="0.2">
      <c r="A49" s="55"/>
    </row>
    <row r="50" spans="1:1" x14ac:dyDescent="0.2">
      <c r="A50" s="55"/>
    </row>
    <row r="51" spans="1:1" x14ac:dyDescent="0.2">
      <c r="A51" s="55"/>
    </row>
    <row r="52" spans="1:1" x14ac:dyDescent="0.2">
      <c r="A52" s="55"/>
    </row>
    <row r="53" spans="1:1" x14ac:dyDescent="0.2">
      <c r="A53" s="55"/>
    </row>
    <row r="54" spans="1:1" x14ac:dyDescent="0.2">
      <c r="A54" s="55"/>
    </row>
    <row r="55" spans="1:1" x14ac:dyDescent="0.2">
      <c r="A55" s="55"/>
    </row>
    <row r="56" spans="1:1" x14ac:dyDescent="0.2">
      <c r="A56" s="55"/>
    </row>
    <row r="57" spans="1:1" x14ac:dyDescent="0.2">
      <c r="A57" s="55"/>
    </row>
    <row r="58" spans="1:1" x14ac:dyDescent="0.2">
      <c r="A58" s="55"/>
    </row>
    <row r="59" spans="1:1" x14ac:dyDescent="0.2">
      <c r="A59" s="55"/>
    </row>
    <row r="60" spans="1:1" x14ac:dyDescent="0.2">
      <c r="A60" s="55"/>
    </row>
    <row r="61" spans="1:1" x14ac:dyDescent="0.2">
      <c r="A61" s="53" t="s">
        <v>966</v>
      </c>
    </row>
    <row r="62" spans="1:1" x14ac:dyDescent="0.2">
      <c r="A62" s="55"/>
    </row>
    <row r="63" spans="1:1" x14ac:dyDescent="0.2">
      <c r="A63" s="53" t="s">
        <v>815</v>
      </c>
    </row>
    <row r="64" spans="1:1" x14ac:dyDescent="0.2">
      <c r="A64" s="55"/>
    </row>
    <row r="65" spans="1:1" x14ac:dyDescent="0.2">
      <c r="A65" s="55"/>
    </row>
    <row r="66" spans="1:1" x14ac:dyDescent="0.2">
      <c r="A66" s="55"/>
    </row>
    <row r="67" spans="1:1" x14ac:dyDescent="0.2">
      <c r="A67" s="55"/>
    </row>
    <row r="68" spans="1:1" x14ac:dyDescent="0.2">
      <c r="A68" s="55"/>
    </row>
    <row r="69" spans="1:1" x14ac:dyDescent="0.2">
      <c r="A69" s="55"/>
    </row>
    <row r="70" spans="1:1" x14ac:dyDescent="0.2">
      <c r="A70" s="55"/>
    </row>
    <row r="71" spans="1:1" x14ac:dyDescent="0.2">
      <c r="A71" s="55"/>
    </row>
    <row r="72" spans="1:1" x14ac:dyDescent="0.2">
      <c r="A72" s="55"/>
    </row>
    <row r="73" spans="1:1" x14ac:dyDescent="0.2">
      <c r="A73" s="55"/>
    </row>
    <row r="74" spans="1:1" x14ac:dyDescent="0.2">
      <c r="A74" s="55"/>
    </row>
    <row r="75" spans="1:1" x14ac:dyDescent="0.2">
      <c r="A75" s="55"/>
    </row>
    <row r="76" spans="1:1" x14ac:dyDescent="0.2">
      <c r="A76" s="55"/>
    </row>
    <row r="77" spans="1:1" x14ac:dyDescent="0.2">
      <c r="A77" s="55"/>
    </row>
    <row r="78" spans="1:1" x14ac:dyDescent="0.2">
      <c r="A78" s="55"/>
    </row>
    <row r="79" spans="1:1" x14ac:dyDescent="0.2">
      <c r="A79" s="54"/>
    </row>
  </sheetData>
  <mergeCells count="6">
    <mergeCell ref="A37:B37"/>
    <mergeCell ref="A1:G1"/>
    <mergeCell ref="A33:B33"/>
    <mergeCell ref="A34:B34"/>
    <mergeCell ref="A35:B35"/>
    <mergeCell ref="A36:B36"/>
  </mergeCells>
  <conditionalFormatting sqref="F2:F3">
    <cfRule type="cellIs" dxfId="78" priority="2" stopIfTrue="1" operator="between">
      <formula>0.009</formula>
      <formula>-0.009</formula>
    </cfRule>
  </conditionalFormatting>
  <conditionalFormatting sqref="F5:F65536">
    <cfRule type="cellIs" dxfId="7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25"/>
  <sheetViews>
    <sheetView workbookViewId="0">
      <selection sqref="A1:G1"/>
    </sheetView>
  </sheetViews>
  <sheetFormatPr defaultColWidth="9.140625" defaultRowHeight="11.25" x14ac:dyDescent="0.2"/>
  <cols>
    <col min="1" max="1" width="38.7109375" style="7" bestFit="1" customWidth="1"/>
    <col min="2" max="2" width="26.85546875" style="7" bestFit="1" customWidth="1"/>
    <col min="3" max="3" width="25.5703125" style="7" bestFit="1" customWidth="1"/>
    <col min="4" max="4" width="15.140625" style="7" bestFit="1" customWidth="1"/>
    <col min="5" max="5" width="23" style="10" customWidth="1"/>
    <col min="6" max="6" width="13.5703125" style="11" bestFit="1" customWidth="1"/>
    <col min="7" max="16384" width="9.140625" style="7"/>
  </cols>
  <sheetData>
    <row r="1" spans="1:7" s="1" customFormat="1" ht="15" customHeight="1" x14ac:dyDescent="0.2">
      <c r="A1" s="85" t="s">
        <v>849</v>
      </c>
      <c r="B1" s="86"/>
      <c r="C1" s="86"/>
      <c r="D1" s="86"/>
      <c r="E1" s="86"/>
      <c r="F1" s="86"/>
      <c r="G1" s="86"/>
    </row>
    <row r="2" spans="1:7" s="1" customFormat="1" ht="12" x14ac:dyDescent="0.2">
      <c r="E2" s="5"/>
      <c r="F2" s="9"/>
    </row>
    <row r="3" spans="1:7" s="1" customFormat="1" ht="12" x14ac:dyDescent="0.2">
      <c r="A3" s="8" t="s">
        <v>7</v>
      </c>
      <c r="B3" s="2"/>
      <c r="C3" s="3"/>
      <c r="D3" s="3"/>
      <c r="E3" s="4"/>
      <c r="F3" s="9"/>
    </row>
    <row r="4" spans="1:7" s="1" customFormat="1" ht="33.75" x14ac:dyDescent="0.2">
      <c r="A4" s="6" t="s">
        <v>2</v>
      </c>
      <c r="B4" s="6" t="s">
        <v>0</v>
      </c>
      <c r="C4" s="13" t="s">
        <v>4</v>
      </c>
      <c r="D4" s="13" t="s">
        <v>1</v>
      </c>
      <c r="E4" s="50" t="s">
        <v>6</v>
      </c>
      <c r="F4" s="12" t="s">
        <v>3</v>
      </c>
      <c r="G4" s="12" t="s">
        <v>5</v>
      </c>
    </row>
    <row r="5" spans="1:7" x14ac:dyDescent="0.2">
      <c r="A5" s="16" t="s">
        <v>74</v>
      </c>
      <c r="B5" s="17"/>
      <c r="C5" s="17"/>
      <c r="D5" s="17"/>
      <c r="E5" s="18"/>
      <c r="F5" s="19"/>
      <c r="G5" s="18"/>
    </row>
    <row r="6" spans="1:7" x14ac:dyDescent="0.2">
      <c r="A6" s="20" t="s">
        <v>63</v>
      </c>
      <c r="B6" s="21"/>
      <c r="C6" s="21"/>
      <c r="D6" s="21"/>
      <c r="E6" s="22"/>
      <c r="F6" s="23"/>
      <c r="G6" s="22"/>
    </row>
    <row r="7" spans="1:7" x14ac:dyDescent="0.2">
      <c r="A7" s="21" t="s">
        <v>76</v>
      </c>
      <c r="B7" s="21" t="s">
        <v>75</v>
      </c>
      <c r="C7" s="21" t="s">
        <v>77</v>
      </c>
      <c r="D7" s="24">
        <v>10500000</v>
      </c>
      <c r="E7" s="22">
        <v>107955.75</v>
      </c>
      <c r="F7" s="23">
        <v>7.6211830711545296</v>
      </c>
      <c r="G7" s="22"/>
    </row>
    <row r="8" spans="1:7" x14ac:dyDescent="0.2">
      <c r="A8" s="21" t="s">
        <v>79</v>
      </c>
      <c r="B8" s="21" t="s">
        <v>78</v>
      </c>
      <c r="C8" s="21" t="s">
        <v>77</v>
      </c>
      <c r="D8" s="24">
        <v>6000000</v>
      </c>
      <c r="E8" s="22">
        <v>87753</v>
      </c>
      <c r="F8" s="23">
        <v>6.1949611580950901</v>
      </c>
      <c r="G8" s="22"/>
    </row>
    <row r="9" spans="1:7" x14ac:dyDescent="0.2">
      <c r="A9" s="21" t="s">
        <v>84</v>
      </c>
      <c r="B9" s="21" t="s">
        <v>83</v>
      </c>
      <c r="C9" s="21" t="s">
        <v>85</v>
      </c>
      <c r="D9" s="24">
        <v>2300000</v>
      </c>
      <c r="E9" s="22">
        <v>80034.25</v>
      </c>
      <c r="F9" s="23">
        <v>5.6500526485393303</v>
      </c>
      <c r="G9" s="22"/>
    </row>
    <row r="10" spans="1:7" x14ac:dyDescent="0.2">
      <c r="A10" s="21" t="s">
        <v>81</v>
      </c>
      <c r="B10" s="21" t="s">
        <v>80</v>
      </c>
      <c r="C10" s="21" t="s">
        <v>82</v>
      </c>
      <c r="D10" s="24">
        <v>4627000</v>
      </c>
      <c r="E10" s="22">
        <v>76849.842999999993</v>
      </c>
      <c r="F10" s="23">
        <v>5.4252480529521003</v>
      </c>
      <c r="G10" s="22"/>
    </row>
    <row r="11" spans="1:7" x14ac:dyDescent="0.2">
      <c r="A11" s="21" t="s">
        <v>103</v>
      </c>
      <c r="B11" s="21" t="s">
        <v>102</v>
      </c>
      <c r="C11" s="21" t="s">
        <v>104</v>
      </c>
      <c r="D11" s="24">
        <v>6000000</v>
      </c>
      <c r="E11" s="22">
        <v>70242</v>
      </c>
      <c r="F11" s="23">
        <v>4.95876450567975</v>
      </c>
      <c r="G11" s="22"/>
    </row>
    <row r="12" spans="1:7" x14ac:dyDescent="0.2">
      <c r="A12" s="21" t="s">
        <v>87</v>
      </c>
      <c r="B12" s="21" t="s">
        <v>86</v>
      </c>
      <c r="C12" s="21" t="s">
        <v>77</v>
      </c>
      <c r="D12" s="24">
        <v>5800000</v>
      </c>
      <c r="E12" s="22">
        <v>61929.5</v>
      </c>
      <c r="F12" s="23">
        <v>4.3719399569273998</v>
      </c>
      <c r="G12" s="22"/>
    </row>
    <row r="13" spans="1:7" x14ac:dyDescent="0.2">
      <c r="A13" s="21" t="s">
        <v>95</v>
      </c>
      <c r="B13" s="21" t="s">
        <v>94</v>
      </c>
      <c r="C13" s="21" t="s">
        <v>82</v>
      </c>
      <c r="D13" s="24">
        <v>3243000</v>
      </c>
      <c r="E13" s="22">
        <v>51109.68</v>
      </c>
      <c r="F13" s="23">
        <v>3.60811006350403</v>
      </c>
      <c r="G13" s="22"/>
    </row>
    <row r="14" spans="1:7" x14ac:dyDescent="0.2">
      <c r="A14" s="21" t="s">
        <v>108</v>
      </c>
      <c r="B14" s="21" t="s">
        <v>107</v>
      </c>
      <c r="C14" s="21" t="s">
        <v>109</v>
      </c>
      <c r="D14" s="24">
        <v>13118000</v>
      </c>
      <c r="E14" s="22">
        <v>41649.65</v>
      </c>
      <c r="F14" s="23">
        <v>2.94027513587291</v>
      </c>
      <c r="G14" s="22"/>
    </row>
    <row r="15" spans="1:7" x14ac:dyDescent="0.2">
      <c r="A15" s="21" t="s">
        <v>106</v>
      </c>
      <c r="B15" s="21" t="s">
        <v>105</v>
      </c>
      <c r="C15" s="21" t="s">
        <v>77</v>
      </c>
      <c r="D15" s="24">
        <v>6500000</v>
      </c>
      <c r="E15" s="22">
        <v>41632.5</v>
      </c>
      <c r="F15" s="23">
        <v>2.9390644241723201</v>
      </c>
      <c r="G15" s="22"/>
    </row>
    <row r="16" spans="1:7" x14ac:dyDescent="0.2">
      <c r="A16" s="21" t="s">
        <v>125</v>
      </c>
      <c r="B16" s="21" t="s">
        <v>124</v>
      </c>
      <c r="C16" s="21" t="s">
        <v>126</v>
      </c>
      <c r="D16" s="24">
        <v>3600000</v>
      </c>
      <c r="E16" s="22">
        <v>39231</v>
      </c>
      <c r="F16" s="23">
        <v>2.7695294883733701</v>
      </c>
      <c r="G16" s="22"/>
    </row>
    <row r="17" spans="1:7" x14ac:dyDescent="0.2">
      <c r="A17" s="21" t="s">
        <v>295</v>
      </c>
      <c r="B17" s="21" t="s">
        <v>294</v>
      </c>
      <c r="C17" s="21" t="s">
        <v>166</v>
      </c>
      <c r="D17" s="24">
        <v>1720000</v>
      </c>
      <c r="E17" s="22">
        <v>37410</v>
      </c>
      <c r="F17" s="23">
        <v>2.6409752022647299</v>
      </c>
      <c r="G17" s="22"/>
    </row>
    <row r="18" spans="1:7" x14ac:dyDescent="0.2">
      <c r="A18" s="21" t="s">
        <v>116</v>
      </c>
      <c r="B18" s="21" t="s">
        <v>115</v>
      </c>
      <c r="C18" s="21" t="s">
        <v>117</v>
      </c>
      <c r="D18" s="24">
        <v>18500000</v>
      </c>
      <c r="E18" s="22">
        <v>34391.5</v>
      </c>
      <c r="F18" s="23">
        <v>2.42788288341854</v>
      </c>
      <c r="G18" s="22"/>
    </row>
    <row r="19" spans="1:7" x14ac:dyDescent="0.2">
      <c r="A19" s="21" t="s">
        <v>89</v>
      </c>
      <c r="B19" s="21" t="s">
        <v>88</v>
      </c>
      <c r="C19" s="21" t="s">
        <v>90</v>
      </c>
      <c r="D19" s="24">
        <v>1150000</v>
      </c>
      <c r="E19" s="22">
        <v>32812.375</v>
      </c>
      <c r="F19" s="23">
        <v>2.3164038680141998</v>
      </c>
      <c r="G19" s="22"/>
    </row>
    <row r="20" spans="1:7" x14ac:dyDescent="0.2">
      <c r="A20" s="21" t="s">
        <v>119</v>
      </c>
      <c r="B20" s="21" t="s">
        <v>118</v>
      </c>
      <c r="C20" s="21" t="s">
        <v>120</v>
      </c>
      <c r="D20" s="24">
        <v>16373000</v>
      </c>
      <c r="E20" s="22">
        <v>28259.797999999999</v>
      </c>
      <c r="F20" s="23">
        <v>1.99501271689416</v>
      </c>
      <c r="G20" s="22"/>
    </row>
    <row r="21" spans="1:7" x14ac:dyDescent="0.2">
      <c r="A21" s="21" t="s">
        <v>100</v>
      </c>
      <c r="B21" s="21" t="s">
        <v>99</v>
      </c>
      <c r="C21" s="21" t="s">
        <v>101</v>
      </c>
      <c r="D21" s="24">
        <v>3900000</v>
      </c>
      <c r="E21" s="22">
        <v>27725.1</v>
      </c>
      <c r="F21" s="23">
        <v>1.9572654792919</v>
      </c>
      <c r="G21" s="22"/>
    </row>
    <row r="22" spans="1:7" x14ac:dyDescent="0.2">
      <c r="A22" s="21" t="s">
        <v>92</v>
      </c>
      <c r="B22" s="21" t="s">
        <v>91</v>
      </c>
      <c r="C22" s="21" t="s">
        <v>93</v>
      </c>
      <c r="D22" s="24">
        <v>3000000</v>
      </c>
      <c r="E22" s="22">
        <v>26526</v>
      </c>
      <c r="F22" s="23">
        <v>1.8726144938592399</v>
      </c>
      <c r="G22" s="22"/>
    </row>
    <row r="23" spans="1:7" x14ac:dyDescent="0.2">
      <c r="A23" s="21" t="s">
        <v>288</v>
      </c>
      <c r="B23" s="21" t="s">
        <v>287</v>
      </c>
      <c r="C23" s="21" t="s">
        <v>93</v>
      </c>
      <c r="D23" s="24">
        <v>4500000</v>
      </c>
      <c r="E23" s="22">
        <v>26280</v>
      </c>
      <c r="F23" s="23">
        <v>1.8552480169879</v>
      </c>
      <c r="G23" s="22"/>
    </row>
    <row r="24" spans="1:7" x14ac:dyDescent="0.2">
      <c r="A24" s="21" t="s">
        <v>137</v>
      </c>
      <c r="B24" s="21" t="s">
        <v>136</v>
      </c>
      <c r="C24" s="21" t="s">
        <v>138</v>
      </c>
      <c r="D24" s="24">
        <v>4955000</v>
      </c>
      <c r="E24" s="22">
        <v>25525.682499999999</v>
      </c>
      <c r="F24" s="23">
        <v>1.8019966453724401</v>
      </c>
      <c r="G24" s="22"/>
    </row>
    <row r="25" spans="1:7" x14ac:dyDescent="0.2">
      <c r="A25" s="21" t="s">
        <v>449</v>
      </c>
      <c r="B25" s="21" t="s">
        <v>448</v>
      </c>
      <c r="C25" s="21" t="s">
        <v>146</v>
      </c>
      <c r="D25" s="24">
        <v>6800000</v>
      </c>
      <c r="E25" s="22">
        <v>23813.599999999999</v>
      </c>
      <c r="F25" s="23">
        <v>1.6811314374940201</v>
      </c>
      <c r="G25" s="22"/>
    </row>
    <row r="26" spans="1:7" x14ac:dyDescent="0.2">
      <c r="A26" s="21" t="s">
        <v>113</v>
      </c>
      <c r="B26" s="21" t="s">
        <v>112</v>
      </c>
      <c r="C26" s="21" t="s">
        <v>114</v>
      </c>
      <c r="D26" s="24">
        <v>17000000</v>
      </c>
      <c r="E26" s="22">
        <v>23723.5</v>
      </c>
      <c r="F26" s="23">
        <v>1.6747707888513099</v>
      </c>
      <c r="G26" s="22"/>
    </row>
    <row r="27" spans="1:7" x14ac:dyDescent="0.2">
      <c r="A27" s="21" t="s">
        <v>604</v>
      </c>
      <c r="B27" s="21" t="s">
        <v>603</v>
      </c>
      <c r="C27" s="21" t="s">
        <v>126</v>
      </c>
      <c r="D27" s="24">
        <v>1200000</v>
      </c>
      <c r="E27" s="22">
        <v>21697.200000000001</v>
      </c>
      <c r="F27" s="23">
        <v>1.5317232600528801</v>
      </c>
      <c r="G27" s="22"/>
    </row>
    <row r="28" spans="1:7" x14ac:dyDescent="0.2">
      <c r="A28" s="21" t="s">
        <v>131</v>
      </c>
      <c r="B28" s="21" t="s">
        <v>130</v>
      </c>
      <c r="C28" s="21" t="s">
        <v>132</v>
      </c>
      <c r="D28" s="24">
        <v>4100000</v>
      </c>
      <c r="E28" s="22">
        <v>21641.85</v>
      </c>
      <c r="F28" s="23">
        <v>1.52781580275683</v>
      </c>
      <c r="G28" s="22"/>
    </row>
    <row r="29" spans="1:7" x14ac:dyDescent="0.2">
      <c r="A29" s="21" t="s">
        <v>143</v>
      </c>
      <c r="B29" s="21" t="s">
        <v>142</v>
      </c>
      <c r="C29" s="21" t="s">
        <v>82</v>
      </c>
      <c r="D29" s="24">
        <v>1620000</v>
      </c>
      <c r="E29" s="22">
        <v>21605.13</v>
      </c>
      <c r="F29" s="23">
        <v>1.52522353840433</v>
      </c>
      <c r="G29" s="22"/>
    </row>
    <row r="30" spans="1:7" x14ac:dyDescent="0.2">
      <c r="A30" s="21" t="s">
        <v>251</v>
      </c>
      <c r="B30" s="21" t="s">
        <v>250</v>
      </c>
      <c r="C30" s="21" t="s">
        <v>166</v>
      </c>
      <c r="D30" s="24">
        <v>700000</v>
      </c>
      <c r="E30" s="22">
        <v>17810.099999999999</v>
      </c>
      <c r="F30" s="23">
        <v>1.2573117468552599</v>
      </c>
      <c r="G30" s="22"/>
    </row>
    <row r="31" spans="1:7" x14ac:dyDescent="0.2">
      <c r="A31" s="21" t="s">
        <v>245</v>
      </c>
      <c r="B31" s="21" t="s">
        <v>244</v>
      </c>
      <c r="C31" s="21" t="s">
        <v>90</v>
      </c>
      <c r="D31" s="24">
        <v>12000000</v>
      </c>
      <c r="E31" s="22">
        <v>17634</v>
      </c>
      <c r="F31" s="23">
        <v>1.2448798908510099</v>
      </c>
      <c r="G31" s="22"/>
    </row>
    <row r="32" spans="1:7" x14ac:dyDescent="0.2">
      <c r="A32" s="21" t="s">
        <v>176</v>
      </c>
      <c r="B32" s="21" t="s">
        <v>175</v>
      </c>
      <c r="C32" s="21" t="s">
        <v>146</v>
      </c>
      <c r="D32" s="24">
        <v>1600000</v>
      </c>
      <c r="E32" s="22">
        <v>17484</v>
      </c>
      <c r="F32" s="23">
        <v>1.23429057568555</v>
      </c>
      <c r="G32" s="22"/>
    </row>
    <row r="33" spans="1:7" x14ac:dyDescent="0.2">
      <c r="A33" s="21" t="s">
        <v>665</v>
      </c>
      <c r="B33" s="21" t="s">
        <v>664</v>
      </c>
      <c r="C33" s="21" t="s">
        <v>114</v>
      </c>
      <c r="D33" s="24">
        <v>7081000</v>
      </c>
      <c r="E33" s="22">
        <v>17274.0995</v>
      </c>
      <c r="F33" s="23">
        <v>1.21947255869964</v>
      </c>
      <c r="G33" s="22"/>
    </row>
    <row r="34" spans="1:7" x14ac:dyDescent="0.2">
      <c r="A34" s="21" t="s">
        <v>111</v>
      </c>
      <c r="B34" s="21" t="s">
        <v>110</v>
      </c>
      <c r="C34" s="21" t="s">
        <v>77</v>
      </c>
      <c r="D34" s="24">
        <v>1050000</v>
      </c>
      <c r="E34" s="22">
        <v>16107.525</v>
      </c>
      <c r="F34" s="23">
        <v>1.13711772506975</v>
      </c>
      <c r="G34" s="22"/>
    </row>
    <row r="35" spans="1:7" x14ac:dyDescent="0.2">
      <c r="A35" s="21" t="s">
        <v>163</v>
      </c>
      <c r="B35" s="21" t="s">
        <v>162</v>
      </c>
      <c r="C35" s="21" t="s">
        <v>117</v>
      </c>
      <c r="D35" s="24">
        <v>530000</v>
      </c>
      <c r="E35" s="22">
        <v>15896.82</v>
      </c>
      <c r="F35" s="23">
        <v>1.12224291405683</v>
      </c>
      <c r="G35" s="22"/>
    </row>
    <row r="36" spans="1:7" x14ac:dyDescent="0.2">
      <c r="A36" s="21" t="s">
        <v>158</v>
      </c>
      <c r="B36" s="21" t="s">
        <v>157</v>
      </c>
      <c r="C36" s="21" t="s">
        <v>159</v>
      </c>
      <c r="D36" s="24">
        <v>3100000</v>
      </c>
      <c r="E36" s="22">
        <v>15600.75</v>
      </c>
      <c r="F36" s="23">
        <v>1.1013417237832499</v>
      </c>
      <c r="G36" s="22"/>
    </row>
    <row r="37" spans="1:7" x14ac:dyDescent="0.2">
      <c r="A37" s="21" t="s">
        <v>153</v>
      </c>
      <c r="B37" s="21" t="s">
        <v>152</v>
      </c>
      <c r="C37" s="21" t="s">
        <v>129</v>
      </c>
      <c r="D37" s="24">
        <v>3000000</v>
      </c>
      <c r="E37" s="22">
        <v>15586.5</v>
      </c>
      <c r="F37" s="23">
        <v>1.1003357388425401</v>
      </c>
      <c r="G37" s="22"/>
    </row>
    <row r="38" spans="1:7" x14ac:dyDescent="0.2">
      <c r="A38" s="21" t="s">
        <v>231</v>
      </c>
      <c r="B38" s="21" t="s">
        <v>230</v>
      </c>
      <c r="C38" s="21" t="s">
        <v>98</v>
      </c>
      <c r="D38" s="24">
        <v>1000000</v>
      </c>
      <c r="E38" s="22">
        <v>15053.5</v>
      </c>
      <c r="F38" s="23">
        <v>1.06270837228795</v>
      </c>
      <c r="G38" s="22"/>
    </row>
    <row r="39" spans="1:7" x14ac:dyDescent="0.2">
      <c r="A39" s="21" t="s">
        <v>165</v>
      </c>
      <c r="B39" s="21" t="s">
        <v>164</v>
      </c>
      <c r="C39" s="21" t="s">
        <v>166</v>
      </c>
      <c r="D39" s="24">
        <v>1550000</v>
      </c>
      <c r="E39" s="22">
        <v>14505.674999999999</v>
      </c>
      <c r="F39" s="23">
        <v>1.02403442841784</v>
      </c>
      <c r="G39" s="22"/>
    </row>
    <row r="40" spans="1:7" x14ac:dyDescent="0.2">
      <c r="A40" s="21" t="s">
        <v>233</v>
      </c>
      <c r="B40" s="21" t="s">
        <v>232</v>
      </c>
      <c r="C40" s="21" t="s">
        <v>77</v>
      </c>
      <c r="D40" s="24">
        <v>700000</v>
      </c>
      <c r="E40" s="22">
        <v>12776.75</v>
      </c>
      <c r="F40" s="23">
        <v>0.90198021693493602</v>
      </c>
      <c r="G40" s="22"/>
    </row>
    <row r="41" spans="1:7" x14ac:dyDescent="0.2">
      <c r="A41" s="21" t="s">
        <v>635</v>
      </c>
      <c r="B41" s="21" t="s">
        <v>634</v>
      </c>
      <c r="C41" s="21" t="s">
        <v>129</v>
      </c>
      <c r="D41" s="24">
        <v>7000000</v>
      </c>
      <c r="E41" s="22">
        <v>12733</v>
      </c>
      <c r="F41" s="23">
        <v>0.89889166667834397</v>
      </c>
      <c r="G41" s="22"/>
    </row>
    <row r="42" spans="1:7" x14ac:dyDescent="0.2">
      <c r="A42" s="21" t="s">
        <v>225</v>
      </c>
      <c r="B42" s="21" t="s">
        <v>224</v>
      </c>
      <c r="C42" s="21" t="s">
        <v>90</v>
      </c>
      <c r="D42" s="24">
        <v>2700000</v>
      </c>
      <c r="E42" s="22">
        <v>12507.75</v>
      </c>
      <c r="F42" s="23">
        <v>0.88299004507155099</v>
      </c>
      <c r="G42" s="22"/>
    </row>
    <row r="43" spans="1:7" x14ac:dyDescent="0.2">
      <c r="A43" s="21" t="s">
        <v>667</v>
      </c>
      <c r="B43" s="21" t="s">
        <v>666</v>
      </c>
      <c r="C43" s="21" t="s">
        <v>146</v>
      </c>
      <c r="D43" s="24">
        <v>3600000</v>
      </c>
      <c r="E43" s="22">
        <v>12303</v>
      </c>
      <c r="F43" s="23">
        <v>0.86853562987070398</v>
      </c>
      <c r="G43" s="22"/>
    </row>
    <row r="44" spans="1:7" x14ac:dyDescent="0.2">
      <c r="A44" s="21" t="s">
        <v>185</v>
      </c>
      <c r="B44" s="21" t="s">
        <v>184</v>
      </c>
      <c r="C44" s="21" t="s">
        <v>129</v>
      </c>
      <c r="D44" s="24">
        <v>1404947</v>
      </c>
      <c r="E44" s="22">
        <v>11682.134309999999</v>
      </c>
      <c r="F44" s="23">
        <v>0.82470534675851503</v>
      </c>
      <c r="G44" s="22"/>
    </row>
    <row r="45" spans="1:7" x14ac:dyDescent="0.2">
      <c r="A45" s="21" t="s">
        <v>170</v>
      </c>
      <c r="B45" s="21" t="s">
        <v>169</v>
      </c>
      <c r="C45" s="21" t="s">
        <v>171</v>
      </c>
      <c r="D45" s="24">
        <v>1600000</v>
      </c>
      <c r="E45" s="22">
        <v>11445.6</v>
      </c>
      <c r="F45" s="23">
        <v>0.80800710438495704</v>
      </c>
      <c r="G45" s="22"/>
    </row>
    <row r="46" spans="1:7" x14ac:dyDescent="0.2">
      <c r="A46" s="21" t="s">
        <v>161</v>
      </c>
      <c r="B46" s="21" t="s">
        <v>160</v>
      </c>
      <c r="C46" s="21" t="s">
        <v>98</v>
      </c>
      <c r="D46" s="24">
        <v>223095</v>
      </c>
      <c r="E46" s="22">
        <v>11145.937749999999</v>
      </c>
      <c r="F46" s="23">
        <v>0.78685231766202601</v>
      </c>
      <c r="G46" s="22"/>
    </row>
    <row r="47" spans="1:7" x14ac:dyDescent="0.2">
      <c r="A47" s="21" t="s">
        <v>598</v>
      </c>
      <c r="B47" s="21" t="s">
        <v>597</v>
      </c>
      <c r="C47" s="21" t="s">
        <v>476</v>
      </c>
      <c r="D47" s="24">
        <v>29500</v>
      </c>
      <c r="E47" s="22">
        <v>11007.6595</v>
      </c>
      <c r="F47" s="23">
        <v>0.77709050453017403</v>
      </c>
      <c r="G47" s="22"/>
    </row>
    <row r="48" spans="1:7" x14ac:dyDescent="0.2">
      <c r="A48" s="21" t="s">
        <v>140</v>
      </c>
      <c r="B48" s="21" t="s">
        <v>139</v>
      </c>
      <c r="C48" s="21" t="s">
        <v>141</v>
      </c>
      <c r="D48" s="24">
        <v>1050000</v>
      </c>
      <c r="E48" s="22">
        <v>9318.75</v>
      </c>
      <c r="F48" s="23">
        <v>0.65786120465395603</v>
      </c>
      <c r="G48" s="22"/>
    </row>
    <row r="49" spans="1:9" x14ac:dyDescent="0.2">
      <c r="A49" s="21" t="s">
        <v>187</v>
      </c>
      <c r="B49" s="21" t="s">
        <v>186</v>
      </c>
      <c r="C49" s="21" t="s">
        <v>146</v>
      </c>
      <c r="D49" s="24">
        <v>200000</v>
      </c>
      <c r="E49" s="22">
        <v>8874.1</v>
      </c>
      <c r="F49" s="23">
        <v>0.62647094473182197</v>
      </c>
      <c r="G49" s="22"/>
    </row>
    <row r="50" spans="1:9" x14ac:dyDescent="0.2">
      <c r="A50" s="21" t="s">
        <v>180</v>
      </c>
      <c r="B50" s="21" t="s">
        <v>179</v>
      </c>
      <c r="C50" s="21" t="s">
        <v>181</v>
      </c>
      <c r="D50" s="24">
        <v>300000</v>
      </c>
      <c r="E50" s="22">
        <v>8599.7999999999993</v>
      </c>
      <c r="F50" s="23">
        <v>0.60710661706592495</v>
      </c>
      <c r="G50" s="22"/>
    </row>
    <row r="51" spans="1:9" x14ac:dyDescent="0.2">
      <c r="A51" s="21" t="s">
        <v>302</v>
      </c>
      <c r="B51" s="21" t="s">
        <v>301</v>
      </c>
      <c r="C51" s="21" t="s">
        <v>77</v>
      </c>
      <c r="D51" s="24">
        <v>5100000</v>
      </c>
      <c r="E51" s="22">
        <v>7389.9</v>
      </c>
      <c r="F51" s="23">
        <v>0.52169320094135696</v>
      </c>
      <c r="G51" s="22"/>
    </row>
    <row r="52" spans="1:9" x14ac:dyDescent="0.2">
      <c r="A52" s="21" t="s">
        <v>308</v>
      </c>
      <c r="B52" s="21" t="s">
        <v>307</v>
      </c>
      <c r="C52" s="21" t="s">
        <v>120</v>
      </c>
      <c r="D52" s="24">
        <v>2721522</v>
      </c>
      <c r="E52" s="22">
        <v>7323.6157020000001</v>
      </c>
      <c r="F52" s="23">
        <v>0.51701383212773699</v>
      </c>
      <c r="G52" s="22"/>
    </row>
    <row r="53" spans="1:9" x14ac:dyDescent="0.2">
      <c r="A53" s="21" t="s">
        <v>304</v>
      </c>
      <c r="B53" s="21" t="s">
        <v>303</v>
      </c>
      <c r="C53" s="21" t="s">
        <v>120</v>
      </c>
      <c r="D53" s="24">
        <v>1600000</v>
      </c>
      <c r="E53" s="22">
        <v>5885.6</v>
      </c>
      <c r="F53" s="23">
        <v>0.41549648891871999</v>
      </c>
      <c r="G53" s="22"/>
    </row>
    <row r="54" spans="1:9" x14ac:dyDescent="0.2">
      <c r="A54" s="21" t="s">
        <v>564</v>
      </c>
      <c r="B54" s="21" t="s">
        <v>563</v>
      </c>
      <c r="C54" s="21" t="s">
        <v>141</v>
      </c>
      <c r="D54" s="24">
        <v>1253988</v>
      </c>
      <c r="E54" s="22">
        <v>2423.3318100000001</v>
      </c>
      <c r="F54" s="23">
        <v>0.17107616191043301</v>
      </c>
      <c r="G54" s="22"/>
    </row>
    <row r="55" spans="1:9" x14ac:dyDescent="0.2">
      <c r="A55" s="21" t="s">
        <v>321</v>
      </c>
      <c r="B55" s="21" t="s">
        <v>294</v>
      </c>
      <c r="C55" s="21" t="s">
        <v>166</v>
      </c>
      <c r="D55" s="24">
        <v>57653</v>
      </c>
      <c r="E55" s="22">
        <v>470.44848000000002</v>
      </c>
      <c r="F55" s="23">
        <v>3.3211514825531599E-2</v>
      </c>
      <c r="G55" s="22"/>
    </row>
    <row r="56" spans="1:9" x14ac:dyDescent="0.2">
      <c r="A56" s="20" t="s">
        <v>30</v>
      </c>
      <c r="B56" s="20"/>
      <c r="C56" s="20"/>
      <c r="D56" s="20"/>
      <c r="E56" s="25">
        <f>SUM(E7:E55)</f>
        <v>1318639.2555520004</v>
      </c>
      <c r="F56" s="26">
        <f>SUM(F7:F55)</f>
        <v>93.089911110549608</v>
      </c>
      <c r="G56" s="22"/>
      <c r="H56" s="14"/>
      <c r="I56" s="14"/>
    </row>
    <row r="57" spans="1:9" x14ac:dyDescent="0.2">
      <c r="A57" s="21"/>
      <c r="B57" s="21"/>
      <c r="C57" s="21"/>
      <c r="D57" s="21"/>
      <c r="E57" s="22"/>
      <c r="F57" s="23"/>
      <c r="G57" s="22"/>
    </row>
    <row r="58" spans="1:9" x14ac:dyDescent="0.2">
      <c r="A58" s="20" t="s">
        <v>263</v>
      </c>
      <c r="B58" s="21"/>
      <c r="C58" s="21"/>
      <c r="D58" s="21"/>
      <c r="E58" s="22"/>
      <c r="F58" s="23"/>
      <c r="G58" s="22"/>
    </row>
    <row r="59" spans="1:9" x14ac:dyDescent="0.2">
      <c r="A59" s="21"/>
      <c r="B59" s="21" t="s">
        <v>264</v>
      </c>
      <c r="C59" s="21" t="s">
        <v>171</v>
      </c>
      <c r="D59" s="24">
        <v>73500</v>
      </c>
      <c r="E59" s="22">
        <v>7.3499999999999998E-3</v>
      </c>
      <c r="F59" s="23">
        <v>5.1887644310734598E-7</v>
      </c>
      <c r="G59" s="22"/>
    </row>
    <row r="60" spans="1:9" x14ac:dyDescent="0.2">
      <c r="A60" s="21"/>
      <c r="B60" s="21" t="s">
        <v>668</v>
      </c>
      <c r="C60" s="21" t="s">
        <v>181</v>
      </c>
      <c r="D60" s="24">
        <v>45000</v>
      </c>
      <c r="E60" s="22">
        <v>4.4999999999999997E-3</v>
      </c>
      <c r="F60" s="23">
        <v>3.1767945496368098E-7</v>
      </c>
      <c r="G60" s="22"/>
    </row>
    <row r="61" spans="1:9" x14ac:dyDescent="0.2">
      <c r="A61" s="20" t="s">
        <v>30</v>
      </c>
      <c r="B61" s="20"/>
      <c r="C61" s="20"/>
      <c r="D61" s="20"/>
      <c r="E61" s="25">
        <f>SUM(E58:E60)</f>
        <v>1.1849999999999999E-2</v>
      </c>
      <c r="F61" s="26">
        <f>SUM(F58:F60)</f>
        <v>8.3655589807102696E-7</v>
      </c>
      <c r="G61" s="22"/>
      <c r="H61" s="14"/>
      <c r="I61" s="14"/>
    </row>
    <row r="62" spans="1:9" x14ac:dyDescent="0.2">
      <c r="A62" s="21"/>
      <c r="B62" s="21"/>
      <c r="C62" s="21"/>
      <c r="D62" s="21"/>
      <c r="E62" s="22"/>
      <c r="F62" s="23"/>
      <c r="G62" s="22"/>
    </row>
    <row r="63" spans="1:9" x14ac:dyDescent="0.2">
      <c r="A63" s="20" t="s">
        <v>23</v>
      </c>
      <c r="B63" s="21"/>
      <c r="C63" s="21"/>
      <c r="D63" s="21"/>
      <c r="E63" s="22"/>
      <c r="F63" s="23"/>
      <c r="G63" s="22"/>
    </row>
    <row r="64" spans="1:9" x14ac:dyDescent="0.2">
      <c r="A64" s="20" t="s">
        <v>34</v>
      </c>
      <c r="B64" s="21"/>
      <c r="C64" s="21"/>
      <c r="D64" s="21"/>
      <c r="E64" s="22"/>
      <c r="F64" s="23"/>
      <c r="G64" s="22"/>
    </row>
    <row r="65" spans="1:9" x14ac:dyDescent="0.2">
      <c r="A65" s="21" t="s">
        <v>566</v>
      </c>
      <c r="B65" s="21" t="s">
        <v>565</v>
      </c>
      <c r="C65" s="21" t="s">
        <v>59</v>
      </c>
      <c r="D65" s="24">
        <v>3000000</v>
      </c>
      <c r="E65" s="22">
        <v>2996.0940000000001</v>
      </c>
      <c r="F65" s="23">
        <v>0.21151055754221201</v>
      </c>
      <c r="G65" s="22">
        <v>6.7978999999999994</v>
      </c>
    </row>
    <row r="66" spans="1:9" x14ac:dyDescent="0.2">
      <c r="A66" s="20" t="s">
        <v>30</v>
      </c>
      <c r="B66" s="20"/>
      <c r="C66" s="20"/>
      <c r="D66" s="20"/>
      <c r="E66" s="25">
        <f>SUM(E64:E65)</f>
        <v>2996.0940000000001</v>
      </c>
      <c r="F66" s="26">
        <f>SUM(F64:F65)</f>
        <v>0.21151055754221201</v>
      </c>
      <c r="G66" s="22"/>
      <c r="H66" s="14"/>
      <c r="I66" s="14"/>
    </row>
    <row r="67" spans="1:9" x14ac:dyDescent="0.2">
      <c r="A67" s="21"/>
      <c r="B67" s="21"/>
      <c r="C67" s="21"/>
      <c r="D67" s="21"/>
      <c r="E67" s="22"/>
      <c r="F67" s="23"/>
      <c r="G67" s="22"/>
    </row>
    <row r="68" spans="1:9" x14ac:dyDescent="0.2">
      <c r="A68" s="20" t="s">
        <v>36</v>
      </c>
      <c r="B68" s="20"/>
      <c r="C68" s="20"/>
      <c r="D68" s="20"/>
      <c r="E68" s="25">
        <f>E56+E61+E66</f>
        <v>1321635.3614020003</v>
      </c>
      <c r="F68" s="26">
        <f>F56+F61+F66</f>
        <v>93.301422504647718</v>
      </c>
      <c r="G68" s="22"/>
      <c r="H68" s="14"/>
      <c r="I68" s="14"/>
    </row>
    <row r="69" spans="1:9" x14ac:dyDescent="0.2">
      <c r="A69" s="20"/>
      <c r="B69" s="20"/>
      <c r="C69" s="20"/>
      <c r="D69" s="20"/>
      <c r="E69" s="25"/>
      <c r="F69" s="26"/>
      <c r="G69" s="22"/>
      <c r="H69" s="14"/>
      <c r="I69" s="14"/>
    </row>
    <row r="70" spans="1:9" x14ac:dyDescent="0.2">
      <c r="A70" s="20" t="s">
        <v>38</v>
      </c>
      <c r="B70" s="20"/>
      <c r="C70" s="20"/>
      <c r="D70" s="20"/>
      <c r="E70" s="25">
        <f>E72-(E56+E61+E66)</f>
        <v>94886.837213099701</v>
      </c>
      <c r="F70" s="26">
        <f>F72-(F56+F61+F66)</f>
        <v>6.6985774953522821</v>
      </c>
      <c r="G70" s="22"/>
      <c r="H70" s="14"/>
      <c r="I70" s="14"/>
    </row>
    <row r="71" spans="1:9" x14ac:dyDescent="0.2">
      <c r="A71" s="20"/>
      <c r="B71" s="20"/>
      <c r="C71" s="20"/>
      <c r="D71" s="20"/>
      <c r="E71" s="25"/>
      <c r="F71" s="26"/>
      <c r="G71" s="22"/>
      <c r="H71" s="14"/>
      <c r="I71" s="14"/>
    </row>
    <row r="72" spans="1:9" x14ac:dyDescent="0.2">
      <c r="A72" s="27" t="s">
        <v>37</v>
      </c>
      <c r="B72" s="27"/>
      <c r="C72" s="27"/>
      <c r="D72" s="27"/>
      <c r="E72" s="28">
        <v>1416522.1986151</v>
      </c>
      <c r="F72" s="29">
        <v>100</v>
      </c>
      <c r="G72" s="27"/>
      <c r="H72" s="14"/>
      <c r="I72" s="14"/>
    </row>
    <row r="73" spans="1:9" x14ac:dyDescent="0.2">
      <c r="G73" s="14"/>
    </row>
    <row r="74" spans="1:9" x14ac:dyDescent="0.2">
      <c r="A74" s="14" t="s">
        <v>41</v>
      </c>
      <c r="G74" s="14"/>
    </row>
    <row r="75" spans="1:9" x14ac:dyDescent="0.2">
      <c r="A75" s="14" t="s">
        <v>275</v>
      </c>
    </row>
    <row r="77" spans="1:9" x14ac:dyDescent="0.2">
      <c r="A77" s="14" t="s">
        <v>42</v>
      </c>
    </row>
    <row r="78" spans="1:9" x14ac:dyDescent="0.2">
      <c r="A78" s="14" t="s">
        <v>43</v>
      </c>
    </row>
    <row r="79" spans="1:9" x14ac:dyDescent="0.2">
      <c r="A79" s="14" t="s">
        <v>44</v>
      </c>
      <c r="B79" s="14"/>
      <c r="C79" s="30" t="s">
        <v>46</v>
      </c>
      <c r="D79" s="14" t="s">
        <v>45</v>
      </c>
    </row>
    <row r="80" spans="1:9" x14ac:dyDescent="0.2">
      <c r="A80" s="7" t="s">
        <v>64</v>
      </c>
      <c r="C80" s="31">
        <v>1137.1754000000001</v>
      </c>
      <c r="D80" s="31">
        <v>1354.3484000000001</v>
      </c>
    </row>
    <row r="81" spans="1:4" x14ac:dyDescent="0.2">
      <c r="A81" s="7" t="s">
        <v>72</v>
      </c>
      <c r="C81" s="31">
        <v>52.4527</v>
      </c>
      <c r="D81" s="31">
        <v>62.469900000000003</v>
      </c>
    </row>
    <row r="82" spans="1:4" x14ac:dyDescent="0.2">
      <c r="A82" s="7" t="s">
        <v>65</v>
      </c>
      <c r="C82" s="31">
        <v>1246.9471000000001</v>
      </c>
      <c r="D82" s="31">
        <v>1490.818</v>
      </c>
    </row>
    <row r="83" spans="1:4" x14ac:dyDescent="0.2">
      <c r="A83" s="7" t="s">
        <v>73</v>
      </c>
      <c r="C83" s="31">
        <v>59.030500000000004</v>
      </c>
      <c r="D83" s="31">
        <v>70.572900000000004</v>
      </c>
    </row>
    <row r="85" spans="1:4" x14ac:dyDescent="0.2">
      <c r="A85" s="7" t="s">
        <v>51</v>
      </c>
    </row>
    <row r="87" spans="1:4" x14ac:dyDescent="0.2">
      <c r="A87" s="14" t="s">
        <v>47</v>
      </c>
      <c r="D87" s="30" t="s">
        <v>53</v>
      </c>
    </row>
    <row r="89" spans="1:4" x14ac:dyDescent="0.2">
      <c r="A89" s="14" t="s">
        <v>276</v>
      </c>
      <c r="D89" s="49">
        <v>7.9899999999999999E-2</v>
      </c>
    </row>
    <row r="93" spans="1:4" x14ac:dyDescent="0.2">
      <c r="A93" s="14" t="s">
        <v>819</v>
      </c>
    </row>
    <row r="94" spans="1:4" x14ac:dyDescent="0.2">
      <c r="A94" s="14"/>
    </row>
    <row r="95" spans="1:4" x14ac:dyDescent="0.2">
      <c r="A95" s="53" t="s">
        <v>814</v>
      </c>
    </row>
    <row r="96" spans="1:4" x14ac:dyDescent="0.2">
      <c r="A96" s="54"/>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3" t="s">
        <v>827</v>
      </c>
    </row>
    <row r="110" spans="1:1" x14ac:dyDescent="0.2">
      <c r="A110" s="55"/>
    </row>
    <row r="111" spans="1:1" x14ac:dyDescent="0.2">
      <c r="A111" s="53" t="s">
        <v>815</v>
      </c>
    </row>
    <row r="112" spans="1:1" x14ac:dyDescent="0.2">
      <c r="A112" s="55"/>
    </row>
    <row r="113" spans="1:1" x14ac:dyDescent="0.2">
      <c r="A113" s="55"/>
    </row>
    <row r="114" spans="1:1" x14ac:dyDescent="0.2">
      <c r="A114" s="55"/>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5"/>
    </row>
    <row r="125" spans="1:1" x14ac:dyDescent="0.2">
      <c r="A125" s="14" t="s">
        <v>828</v>
      </c>
    </row>
  </sheetData>
  <mergeCells count="1">
    <mergeCell ref="A1:G1"/>
  </mergeCells>
  <conditionalFormatting sqref="F2:F3 F228:F65536">
    <cfRule type="cellIs" dxfId="41" priority="2" stopIfTrue="1" operator="between">
      <formula>0.009</formula>
      <formula>-0.009</formula>
    </cfRule>
  </conditionalFormatting>
  <conditionalFormatting sqref="F5:F126">
    <cfRule type="cellIs" dxfId="4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0"/>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140625" style="7" bestFit="1" customWidth="1"/>
    <col min="5" max="5" width="23" style="10" customWidth="1"/>
    <col min="6" max="6" width="13.5703125" style="11" bestFit="1" customWidth="1"/>
    <col min="7" max="16384" width="9.140625" style="7"/>
  </cols>
  <sheetData>
    <row r="1" spans="1:6" s="1" customFormat="1" ht="15" x14ac:dyDescent="0.2">
      <c r="A1" s="85" t="s">
        <v>18</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328</v>
      </c>
      <c r="D4" s="13" t="s">
        <v>1</v>
      </c>
      <c r="E4" s="50" t="s">
        <v>6</v>
      </c>
      <c r="F4" s="12" t="s">
        <v>3</v>
      </c>
    </row>
    <row r="5" spans="1:6" x14ac:dyDescent="0.2">
      <c r="A5" s="16" t="s">
        <v>74</v>
      </c>
      <c r="B5" s="17"/>
      <c r="C5" s="17"/>
      <c r="D5" s="17"/>
      <c r="E5" s="18"/>
      <c r="F5" s="19"/>
    </row>
    <row r="6" spans="1:6" x14ac:dyDescent="0.2">
      <c r="A6" s="20" t="s">
        <v>63</v>
      </c>
      <c r="B6" s="21"/>
      <c r="C6" s="21"/>
      <c r="D6" s="21"/>
      <c r="E6" s="22"/>
      <c r="F6" s="23"/>
    </row>
    <row r="7" spans="1:6" x14ac:dyDescent="0.2">
      <c r="A7" s="21" t="s">
        <v>76</v>
      </c>
      <c r="B7" s="21" t="s">
        <v>75</v>
      </c>
      <c r="C7" s="21" t="s">
        <v>77</v>
      </c>
      <c r="D7" s="24">
        <v>1591769</v>
      </c>
      <c r="E7" s="22">
        <v>16365.77297</v>
      </c>
      <c r="F7" s="23">
        <v>5.2020346720480504</v>
      </c>
    </row>
    <row r="8" spans="1:6" x14ac:dyDescent="0.2">
      <c r="A8" s="21" t="s">
        <v>89</v>
      </c>
      <c r="B8" s="21" t="s">
        <v>88</v>
      </c>
      <c r="C8" s="21" t="s">
        <v>90</v>
      </c>
      <c r="D8" s="24">
        <v>465000</v>
      </c>
      <c r="E8" s="22">
        <v>13267.612499999999</v>
      </c>
      <c r="F8" s="23">
        <v>4.2172514776305201</v>
      </c>
    </row>
    <row r="9" spans="1:6" x14ac:dyDescent="0.2">
      <c r="A9" s="21" t="s">
        <v>670</v>
      </c>
      <c r="B9" s="21" t="s">
        <v>669</v>
      </c>
      <c r="C9" s="21" t="s">
        <v>171</v>
      </c>
      <c r="D9" s="24">
        <v>1700000</v>
      </c>
      <c r="E9" s="22">
        <v>10635.2</v>
      </c>
      <c r="F9" s="23">
        <v>3.38051121970107</v>
      </c>
    </row>
    <row r="10" spans="1:6" x14ac:dyDescent="0.2">
      <c r="A10" s="21" t="s">
        <v>609</v>
      </c>
      <c r="B10" s="21" t="s">
        <v>608</v>
      </c>
      <c r="C10" s="21" t="s">
        <v>320</v>
      </c>
      <c r="D10" s="24">
        <v>500000</v>
      </c>
      <c r="E10" s="22">
        <v>10526.25</v>
      </c>
      <c r="F10" s="23">
        <v>3.3458803056245601</v>
      </c>
    </row>
    <row r="11" spans="1:6" x14ac:dyDescent="0.2">
      <c r="A11" s="21" t="s">
        <v>214</v>
      </c>
      <c r="B11" s="21" t="s">
        <v>213</v>
      </c>
      <c r="C11" s="21" t="s">
        <v>93</v>
      </c>
      <c r="D11" s="24">
        <v>566237</v>
      </c>
      <c r="E11" s="22">
        <v>9351.6871740000006</v>
      </c>
      <c r="F11" s="23">
        <v>2.9725330426171199</v>
      </c>
    </row>
    <row r="12" spans="1:6" x14ac:dyDescent="0.2">
      <c r="A12" s="21" t="s">
        <v>81</v>
      </c>
      <c r="B12" s="21" t="s">
        <v>80</v>
      </c>
      <c r="C12" s="21" t="s">
        <v>82</v>
      </c>
      <c r="D12" s="24">
        <v>560563</v>
      </c>
      <c r="E12" s="22">
        <v>9310.3908670000001</v>
      </c>
      <c r="F12" s="23">
        <v>2.9594065730494798</v>
      </c>
    </row>
    <row r="13" spans="1:6" x14ac:dyDescent="0.2">
      <c r="A13" s="21" t="s">
        <v>92</v>
      </c>
      <c r="B13" s="21" t="s">
        <v>91</v>
      </c>
      <c r="C13" s="21" t="s">
        <v>93</v>
      </c>
      <c r="D13" s="24">
        <v>1012179</v>
      </c>
      <c r="E13" s="22">
        <v>8949.6867180000008</v>
      </c>
      <c r="F13" s="23">
        <v>2.8447529301760799</v>
      </c>
    </row>
    <row r="14" spans="1:6" x14ac:dyDescent="0.2">
      <c r="A14" s="21" t="s">
        <v>79</v>
      </c>
      <c r="B14" s="21" t="s">
        <v>78</v>
      </c>
      <c r="C14" s="21" t="s">
        <v>77</v>
      </c>
      <c r="D14" s="24">
        <v>607122</v>
      </c>
      <c r="E14" s="22">
        <v>8879.4628109999994</v>
      </c>
      <c r="F14" s="23">
        <v>2.82243151586278</v>
      </c>
    </row>
    <row r="15" spans="1:6" x14ac:dyDescent="0.2">
      <c r="A15" s="21" t="s">
        <v>262</v>
      </c>
      <c r="B15" s="21" t="s">
        <v>261</v>
      </c>
      <c r="C15" s="21" t="s">
        <v>171</v>
      </c>
      <c r="D15" s="24">
        <v>3062239</v>
      </c>
      <c r="E15" s="22">
        <v>8855.9951880000008</v>
      </c>
      <c r="F15" s="23">
        <v>2.8149720827678499</v>
      </c>
    </row>
    <row r="16" spans="1:6" x14ac:dyDescent="0.2">
      <c r="A16" s="21" t="s">
        <v>113</v>
      </c>
      <c r="B16" s="21" t="s">
        <v>112</v>
      </c>
      <c r="C16" s="21" t="s">
        <v>114</v>
      </c>
      <c r="D16" s="24">
        <v>6106668</v>
      </c>
      <c r="E16" s="22">
        <v>8521.8551939999998</v>
      </c>
      <c r="F16" s="23">
        <v>2.70876213855732</v>
      </c>
    </row>
    <row r="17" spans="1:6" x14ac:dyDescent="0.2">
      <c r="A17" s="21" t="s">
        <v>95</v>
      </c>
      <c r="B17" s="21" t="s">
        <v>94</v>
      </c>
      <c r="C17" s="21" t="s">
        <v>82</v>
      </c>
      <c r="D17" s="24">
        <v>540000</v>
      </c>
      <c r="E17" s="22">
        <v>8510.4</v>
      </c>
      <c r="F17" s="23">
        <v>2.7051209835399401</v>
      </c>
    </row>
    <row r="18" spans="1:6" x14ac:dyDescent="0.2">
      <c r="A18" s="21" t="s">
        <v>637</v>
      </c>
      <c r="B18" s="21" t="s">
        <v>636</v>
      </c>
      <c r="C18" s="21" t="s">
        <v>607</v>
      </c>
      <c r="D18" s="24">
        <v>4814193</v>
      </c>
      <c r="E18" s="22">
        <v>8468.1654870000002</v>
      </c>
      <c r="F18" s="23">
        <v>2.6916962952355301</v>
      </c>
    </row>
    <row r="19" spans="1:6" x14ac:dyDescent="0.2">
      <c r="A19" s="21" t="s">
        <v>672</v>
      </c>
      <c r="B19" s="21" t="s">
        <v>671</v>
      </c>
      <c r="C19" s="21" t="s">
        <v>298</v>
      </c>
      <c r="D19" s="24">
        <v>725000</v>
      </c>
      <c r="E19" s="22">
        <v>8440.4500000000007</v>
      </c>
      <c r="F19" s="23">
        <v>2.6828866334743</v>
      </c>
    </row>
    <row r="20" spans="1:6" x14ac:dyDescent="0.2">
      <c r="A20" s="21" t="s">
        <v>613</v>
      </c>
      <c r="B20" s="21" t="s">
        <v>612</v>
      </c>
      <c r="C20" s="21" t="s">
        <v>320</v>
      </c>
      <c r="D20" s="24">
        <v>12500000</v>
      </c>
      <c r="E20" s="22">
        <v>8131.25</v>
      </c>
      <c r="F20" s="23">
        <v>2.5846041311112402</v>
      </c>
    </row>
    <row r="21" spans="1:6" x14ac:dyDescent="0.2">
      <c r="A21" s="21" t="s">
        <v>106</v>
      </c>
      <c r="B21" s="21" t="s">
        <v>105</v>
      </c>
      <c r="C21" s="21" t="s">
        <v>77</v>
      </c>
      <c r="D21" s="24">
        <v>1250000</v>
      </c>
      <c r="E21" s="22">
        <v>8006.25</v>
      </c>
      <c r="F21" s="23">
        <v>2.54487155415335</v>
      </c>
    </row>
    <row r="22" spans="1:6" x14ac:dyDescent="0.2">
      <c r="A22" s="21" t="s">
        <v>161</v>
      </c>
      <c r="B22" s="21" t="s">
        <v>160</v>
      </c>
      <c r="C22" s="21" t="s">
        <v>98</v>
      </c>
      <c r="D22" s="24">
        <v>156324</v>
      </c>
      <c r="E22" s="22">
        <v>7810.0252019999998</v>
      </c>
      <c r="F22" s="23">
        <v>2.4824994190526799</v>
      </c>
    </row>
    <row r="23" spans="1:6" x14ac:dyDescent="0.2">
      <c r="A23" s="21" t="s">
        <v>111</v>
      </c>
      <c r="B23" s="21" t="s">
        <v>110</v>
      </c>
      <c r="C23" s="21" t="s">
        <v>77</v>
      </c>
      <c r="D23" s="24">
        <v>500000</v>
      </c>
      <c r="E23" s="22">
        <v>7670.25</v>
      </c>
      <c r="F23" s="23">
        <v>2.4380703872905198</v>
      </c>
    </row>
    <row r="24" spans="1:6" x14ac:dyDescent="0.2">
      <c r="A24" s="21" t="s">
        <v>398</v>
      </c>
      <c r="B24" s="21" t="s">
        <v>397</v>
      </c>
      <c r="C24" s="21" t="s">
        <v>114</v>
      </c>
      <c r="D24" s="24">
        <v>140432</v>
      </c>
      <c r="E24" s="22">
        <v>7066.0467280000003</v>
      </c>
      <c r="F24" s="23">
        <v>2.24601796326689</v>
      </c>
    </row>
    <row r="25" spans="1:6" x14ac:dyDescent="0.2">
      <c r="A25" s="21" t="s">
        <v>336</v>
      </c>
      <c r="B25" s="21" t="s">
        <v>335</v>
      </c>
      <c r="C25" s="21" t="s">
        <v>298</v>
      </c>
      <c r="D25" s="24">
        <v>270000</v>
      </c>
      <c r="E25" s="22">
        <v>6936.57</v>
      </c>
      <c r="F25" s="23">
        <v>2.2048624107907502</v>
      </c>
    </row>
    <row r="26" spans="1:6" x14ac:dyDescent="0.2">
      <c r="A26" s="21" t="s">
        <v>233</v>
      </c>
      <c r="B26" s="21" t="s">
        <v>232</v>
      </c>
      <c r="C26" s="21" t="s">
        <v>77</v>
      </c>
      <c r="D26" s="24">
        <v>375000</v>
      </c>
      <c r="E26" s="22">
        <v>6844.6875</v>
      </c>
      <c r="F26" s="23">
        <v>2.17565658277208</v>
      </c>
    </row>
    <row r="27" spans="1:6" x14ac:dyDescent="0.2">
      <c r="A27" s="21" t="s">
        <v>661</v>
      </c>
      <c r="B27" s="21" t="s">
        <v>660</v>
      </c>
      <c r="C27" s="21" t="s">
        <v>141</v>
      </c>
      <c r="D27" s="24">
        <v>225000</v>
      </c>
      <c r="E27" s="22">
        <v>6663.0375000000004</v>
      </c>
      <c r="F27" s="23">
        <v>2.1179172019368702</v>
      </c>
    </row>
    <row r="28" spans="1:6" x14ac:dyDescent="0.2">
      <c r="A28" s="21" t="s">
        <v>312</v>
      </c>
      <c r="B28" s="21" t="s">
        <v>311</v>
      </c>
      <c r="C28" s="21" t="s">
        <v>313</v>
      </c>
      <c r="D28" s="24">
        <v>1150000</v>
      </c>
      <c r="E28" s="22">
        <v>6662.5249999999996</v>
      </c>
      <c r="F28" s="23">
        <v>2.1177542983713402</v>
      </c>
    </row>
    <row r="29" spans="1:6" x14ac:dyDescent="0.2">
      <c r="A29" s="21" t="s">
        <v>568</v>
      </c>
      <c r="B29" s="21" t="s">
        <v>567</v>
      </c>
      <c r="C29" s="21" t="s">
        <v>77</v>
      </c>
      <c r="D29" s="24">
        <v>4500000</v>
      </c>
      <c r="E29" s="22">
        <v>6628.5</v>
      </c>
      <c r="F29" s="23">
        <v>2.1069390909234</v>
      </c>
    </row>
    <row r="30" spans="1:6" x14ac:dyDescent="0.2">
      <c r="A30" s="21" t="s">
        <v>84</v>
      </c>
      <c r="B30" s="21" t="s">
        <v>83</v>
      </c>
      <c r="C30" s="21" t="s">
        <v>85</v>
      </c>
      <c r="D30" s="24">
        <v>190000</v>
      </c>
      <c r="E30" s="22">
        <v>6611.5249999999996</v>
      </c>
      <c r="F30" s="23">
        <v>2.1015434069725201</v>
      </c>
    </row>
    <row r="31" spans="1:6" x14ac:dyDescent="0.2">
      <c r="A31" s="21" t="s">
        <v>176</v>
      </c>
      <c r="B31" s="21" t="s">
        <v>175</v>
      </c>
      <c r="C31" s="21" t="s">
        <v>146</v>
      </c>
      <c r="D31" s="24">
        <v>600000</v>
      </c>
      <c r="E31" s="22">
        <v>6556.5</v>
      </c>
      <c r="F31" s="23">
        <v>2.0840531265956499</v>
      </c>
    </row>
    <row r="32" spans="1:6" x14ac:dyDescent="0.2">
      <c r="A32" s="21" t="s">
        <v>674</v>
      </c>
      <c r="B32" s="21" t="s">
        <v>673</v>
      </c>
      <c r="C32" s="21" t="s">
        <v>174</v>
      </c>
      <c r="D32" s="24">
        <v>100000</v>
      </c>
      <c r="E32" s="22">
        <v>6352.95</v>
      </c>
      <c r="F32" s="23">
        <v>2.0193525982774099</v>
      </c>
    </row>
    <row r="33" spans="1:6" x14ac:dyDescent="0.2">
      <c r="A33" s="21" t="s">
        <v>676</v>
      </c>
      <c r="B33" s="21" t="s">
        <v>675</v>
      </c>
      <c r="C33" s="21" t="s">
        <v>159</v>
      </c>
      <c r="D33" s="24">
        <v>437949</v>
      </c>
      <c r="E33" s="22">
        <v>6136.3224140000002</v>
      </c>
      <c r="F33" s="23">
        <v>1.95049522042182</v>
      </c>
    </row>
    <row r="34" spans="1:6" x14ac:dyDescent="0.2">
      <c r="A34" s="21" t="s">
        <v>678</v>
      </c>
      <c r="B34" s="21" t="s">
        <v>677</v>
      </c>
      <c r="C34" s="21" t="s">
        <v>141</v>
      </c>
      <c r="D34" s="24">
        <v>1300000</v>
      </c>
      <c r="E34" s="22">
        <v>5842.85</v>
      </c>
      <c r="F34" s="23">
        <v>1.85721189822762</v>
      </c>
    </row>
    <row r="35" spans="1:6" x14ac:dyDescent="0.2">
      <c r="A35" s="21" t="s">
        <v>446</v>
      </c>
      <c r="B35" s="21" t="s">
        <v>445</v>
      </c>
      <c r="C35" s="21" t="s">
        <v>447</v>
      </c>
      <c r="D35" s="24">
        <v>245000</v>
      </c>
      <c r="E35" s="22">
        <v>5649.4549999999999</v>
      </c>
      <c r="F35" s="23">
        <v>1.79573924446144</v>
      </c>
    </row>
    <row r="36" spans="1:6" x14ac:dyDescent="0.2">
      <c r="A36" s="21" t="s">
        <v>404</v>
      </c>
      <c r="B36" s="21" t="s">
        <v>403</v>
      </c>
      <c r="C36" s="21" t="s">
        <v>156</v>
      </c>
      <c r="D36" s="24">
        <v>704875</v>
      </c>
      <c r="E36" s="22">
        <v>5365.5084999999999</v>
      </c>
      <c r="F36" s="23">
        <v>1.70548383515603</v>
      </c>
    </row>
    <row r="37" spans="1:6" x14ac:dyDescent="0.2">
      <c r="A37" s="21" t="s">
        <v>388</v>
      </c>
      <c r="B37" s="21" t="s">
        <v>387</v>
      </c>
      <c r="C37" s="21" t="s">
        <v>82</v>
      </c>
      <c r="D37" s="24">
        <v>85000</v>
      </c>
      <c r="E37" s="22">
        <v>5312.585</v>
      </c>
      <c r="F37" s="23">
        <v>1.68866153886298</v>
      </c>
    </row>
    <row r="38" spans="1:6" x14ac:dyDescent="0.2">
      <c r="A38" s="21" t="s">
        <v>663</v>
      </c>
      <c r="B38" s="21" t="s">
        <v>662</v>
      </c>
      <c r="C38" s="21" t="s">
        <v>166</v>
      </c>
      <c r="D38" s="24">
        <v>212982</v>
      </c>
      <c r="E38" s="22">
        <v>4855.5636359999999</v>
      </c>
      <c r="F38" s="23">
        <v>1.5433924467307201</v>
      </c>
    </row>
    <row r="39" spans="1:6" x14ac:dyDescent="0.2">
      <c r="A39" s="21" t="s">
        <v>122</v>
      </c>
      <c r="B39" s="21" t="s">
        <v>121</v>
      </c>
      <c r="C39" s="21" t="s">
        <v>123</v>
      </c>
      <c r="D39" s="24">
        <v>3475665</v>
      </c>
      <c r="E39" s="22">
        <v>4725.1665679999996</v>
      </c>
      <c r="F39" s="23">
        <v>1.50194435441556</v>
      </c>
    </row>
    <row r="40" spans="1:6" x14ac:dyDescent="0.2">
      <c r="A40" s="21" t="s">
        <v>680</v>
      </c>
      <c r="B40" s="21" t="s">
        <v>679</v>
      </c>
      <c r="C40" s="21" t="s">
        <v>171</v>
      </c>
      <c r="D40" s="24">
        <v>752270</v>
      </c>
      <c r="E40" s="22">
        <v>4608.0298849999999</v>
      </c>
      <c r="F40" s="23">
        <v>1.4647112162404401</v>
      </c>
    </row>
    <row r="41" spans="1:6" x14ac:dyDescent="0.2">
      <c r="A41" s="21" t="s">
        <v>682</v>
      </c>
      <c r="B41" s="21" t="s">
        <v>681</v>
      </c>
      <c r="C41" s="21" t="s">
        <v>683</v>
      </c>
      <c r="D41" s="24">
        <v>2100798</v>
      </c>
      <c r="E41" s="22">
        <v>4516.7156999999997</v>
      </c>
      <c r="F41" s="23">
        <v>1.4356860331775601</v>
      </c>
    </row>
    <row r="42" spans="1:6" x14ac:dyDescent="0.2">
      <c r="A42" s="21" t="s">
        <v>302</v>
      </c>
      <c r="B42" s="21" t="s">
        <v>301</v>
      </c>
      <c r="C42" s="21" t="s">
        <v>77</v>
      </c>
      <c r="D42" s="24">
        <v>3000000</v>
      </c>
      <c r="E42" s="22">
        <v>4347</v>
      </c>
      <c r="F42" s="23">
        <v>1.3817400962878501</v>
      </c>
    </row>
    <row r="43" spans="1:6" x14ac:dyDescent="0.2">
      <c r="A43" s="21" t="s">
        <v>621</v>
      </c>
      <c r="B43" s="21" t="s">
        <v>620</v>
      </c>
      <c r="C43" s="21" t="s">
        <v>98</v>
      </c>
      <c r="D43" s="24">
        <v>1100000</v>
      </c>
      <c r="E43" s="22">
        <v>4194.8500000000004</v>
      </c>
      <c r="F43" s="23">
        <v>1.3333776036147</v>
      </c>
    </row>
    <row r="44" spans="1:6" x14ac:dyDescent="0.2">
      <c r="A44" s="21" t="s">
        <v>685</v>
      </c>
      <c r="B44" s="21" t="s">
        <v>684</v>
      </c>
      <c r="C44" s="21" t="s">
        <v>93</v>
      </c>
      <c r="D44" s="24">
        <v>103841</v>
      </c>
      <c r="E44" s="22">
        <v>3987.0790360000001</v>
      </c>
      <c r="F44" s="23">
        <v>1.26733539708072</v>
      </c>
    </row>
    <row r="45" spans="1:6" x14ac:dyDescent="0.2">
      <c r="A45" s="21" t="s">
        <v>145</v>
      </c>
      <c r="B45" s="21" t="s">
        <v>144</v>
      </c>
      <c r="C45" s="21" t="s">
        <v>146</v>
      </c>
      <c r="D45" s="24">
        <v>1250000</v>
      </c>
      <c r="E45" s="22">
        <v>3786.875</v>
      </c>
      <c r="F45" s="23">
        <v>1.2036984189395099</v>
      </c>
    </row>
    <row r="46" spans="1:6" x14ac:dyDescent="0.2">
      <c r="A46" s="21" t="s">
        <v>687</v>
      </c>
      <c r="B46" s="21" t="s">
        <v>686</v>
      </c>
      <c r="C46" s="21" t="s">
        <v>533</v>
      </c>
      <c r="D46" s="24">
        <v>2100000</v>
      </c>
      <c r="E46" s="22">
        <v>3635.1</v>
      </c>
      <c r="F46" s="23">
        <v>1.1554551239972299</v>
      </c>
    </row>
    <row r="47" spans="1:6" x14ac:dyDescent="0.2">
      <c r="A47" s="21" t="s">
        <v>689</v>
      </c>
      <c r="B47" s="21" t="s">
        <v>688</v>
      </c>
      <c r="C47" s="21" t="s">
        <v>159</v>
      </c>
      <c r="D47" s="24">
        <v>339201</v>
      </c>
      <c r="E47" s="22">
        <v>3221.561498</v>
      </c>
      <c r="F47" s="23">
        <v>1.02400752115108</v>
      </c>
    </row>
    <row r="48" spans="1:6" x14ac:dyDescent="0.2">
      <c r="A48" s="21" t="s">
        <v>131</v>
      </c>
      <c r="B48" s="21" t="s">
        <v>130</v>
      </c>
      <c r="C48" s="21" t="s">
        <v>132</v>
      </c>
      <c r="D48" s="24">
        <v>525000</v>
      </c>
      <c r="E48" s="22">
        <v>2771.2125000000001</v>
      </c>
      <c r="F48" s="23">
        <v>0.88085931138350404</v>
      </c>
    </row>
    <row r="49" spans="1:9" x14ac:dyDescent="0.2">
      <c r="A49" s="21" t="s">
        <v>582</v>
      </c>
      <c r="B49" s="21" t="s">
        <v>581</v>
      </c>
      <c r="C49" s="21" t="s">
        <v>174</v>
      </c>
      <c r="D49" s="24">
        <v>337608</v>
      </c>
      <c r="E49" s="22">
        <v>2636.0432639999999</v>
      </c>
      <c r="F49" s="23">
        <v>0.837894334809823</v>
      </c>
    </row>
    <row r="50" spans="1:9" x14ac:dyDescent="0.2">
      <c r="A50" s="21" t="s">
        <v>288</v>
      </c>
      <c r="B50" s="21" t="s">
        <v>287</v>
      </c>
      <c r="C50" s="21" t="s">
        <v>93</v>
      </c>
      <c r="D50" s="24">
        <v>100000</v>
      </c>
      <c r="E50" s="22">
        <v>584</v>
      </c>
      <c r="F50" s="23">
        <v>0.18563059954729799</v>
      </c>
    </row>
    <row r="51" spans="1:9" x14ac:dyDescent="0.2">
      <c r="A51" s="20" t="s">
        <v>30</v>
      </c>
      <c r="B51" s="20"/>
      <c r="C51" s="20"/>
      <c r="D51" s="20"/>
      <c r="E51" s="25">
        <f>SUM(E7:E50)</f>
        <v>298198.96383999992</v>
      </c>
      <c r="F51" s="26">
        <f>SUM(F7:F50)</f>
        <v>94.78570623630516</v>
      </c>
      <c r="G51" s="14"/>
      <c r="H51" s="14"/>
      <c r="I51" s="14"/>
    </row>
    <row r="52" spans="1:9" x14ac:dyDescent="0.2">
      <c r="A52" s="21"/>
      <c r="B52" s="21"/>
      <c r="C52" s="21"/>
      <c r="D52" s="21"/>
      <c r="E52" s="22"/>
      <c r="F52" s="23"/>
    </row>
    <row r="53" spans="1:9" x14ac:dyDescent="0.2">
      <c r="A53" s="20" t="s">
        <v>325</v>
      </c>
      <c r="B53" s="21"/>
      <c r="C53" s="21"/>
      <c r="D53" s="21"/>
      <c r="E53" s="22"/>
      <c r="F53" s="23"/>
    </row>
    <row r="54" spans="1:9" x14ac:dyDescent="0.2">
      <c r="A54" s="21" t="s">
        <v>327</v>
      </c>
      <c r="B54" s="21" t="s">
        <v>326</v>
      </c>
      <c r="C54" s="21" t="s">
        <v>149</v>
      </c>
      <c r="D54" s="24">
        <v>105000</v>
      </c>
      <c r="E54" s="22">
        <v>6724.2470400000002</v>
      </c>
      <c r="F54" s="23">
        <v>2.1373733040057301</v>
      </c>
    </row>
    <row r="55" spans="1:9" x14ac:dyDescent="0.2">
      <c r="A55" s="21" t="s">
        <v>420</v>
      </c>
      <c r="B55" s="21" t="s">
        <v>419</v>
      </c>
      <c r="C55" s="21" t="s">
        <v>149</v>
      </c>
      <c r="D55" s="24">
        <v>200000</v>
      </c>
      <c r="E55" s="22">
        <v>3686.9760000000001</v>
      </c>
      <c r="F55" s="23">
        <v>1.17194446129537</v>
      </c>
    </row>
    <row r="56" spans="1:9" x14ac:dyDescent="0.2">
      <c r="A56" s="20" t="s">
        <v>30</v>
      </c>
      <c r="B56" s="20"/>
      <c r="C56" s="20"/>
      <c r="D56" s="20"/>
      <c r="E56" s="25">
        <f>SUM(E53:E55)</f>
        <v>10411.223040000001</v>
      </c>
      <c r="F56" s="26">
        <f>SUM(F53:F55)</f>
        <v>3.3093177653010999</v>
      </c>
      <c r="G56" s="14"/>
      <c r="H56" s="14"/>
      <c r="I56" s="14"/>
    </row>
    <row r="57" spans="1:9" x14ac:dyDescent="0.2">
      <c r="A57" s="21"/>
      <c r="B57" s="21"/>
      <c r="C57" s="21"/>
      <c r="D57" s="21"/>
      <c r="E57" s="22"/>
      <c r="F57" s="23"/>
    </row>
    <row r="58" spans="1:9" x14ac:dyDescent="0.2">
      <c r="A58" s="20" t="s">
        <v>36</v>
      </c>
      <c r="B58" s="20"/>
      <c r="C58" s="20"/>
      <c r="D58" s="20"/>
      <c r="E58" s="25">
        <f>E51+E56</f>
        <v>308610.18687999994</v>
      </c>
      <c r="F58" s="26">
        <f>F51+F56</f>
        <v>98.095024001606262</v>
      </c>
      <c r="G58" s="14"/>
      <c r="H58" s="14"/>
      <c r="I58" s="14"/>
    </row>
    <row r="59" spans="1:9" x14ac:dyDescent="0.2">
      <c r="A59" s="20"/>
      <c r="B59" s="20"/>
      <c r="C59" s="20"/>
      <c r="D59" s="20"/>
      <c r="E59" s="25"/>
      <c r="F59" s="26"/>
      <c r="G59" s="14"/>
      <c r="H59" s="14"/>
      <c r="I59" s="14"/>
    </row>
    <row r="60" spans="1:9" x14ac:dyDescent="0.2">
      <c r="A60" s="20" t="s">
        <v>38</v>
      </c>
      <c r="B60" s="20"/>
      <c r="C60" s="20"/>
      <c r="D60" s="20"/>
      <c r="E60" s="25">
        <f>E62-(E51+E56)</f>
        <v>5993.1174374000402</v>
      </c>
      <c r="F60" s="26">
        <f>F62-(F51+F56)</f>
        <v>1.9049759983937378</v>
      </c>
      <c r="G60" s="14"/>
      <c r="H60" s="14"/>
      <c r="I60" s="14"/>
    </row>
    <row r="61" spans="1:9" x14ac:dyDescent="0.2">
      <c r="A61" s="20"/>
      <c r="B61" s="20"/>
      <c r="C61" s="20"/>
      <c r="D61" s="20"/>
      <c r="E61" s="25"/>
      <c r="F61" s="26"/>
      <c r="G61" s="14"/>
      <c r="H61" s="14"/>
      <c r="I61" s="14"/>
    </row>
    <row r="62" spans="1:9" x14ac:dyDescent="0.2">
      <c r="A62" s="27" t="s">
        <v>37</v>
      </c>
      <c r="B62" s="27"/>
      <c r="C62" s="27"/>
      <c r="D62" s="27"/>
      <c r="E62" s="28">
        <v>314603.30431739998</v>
      </c>
      <c r="F62" s="29">
        <v>100</v>
      </c>
      <c r="G62" s="14"/>
      <c r="H62" s="14"/>
      <c r="I62" s="14"/>
    </row>
    <row r="64" spans="1:9" x14ac:dyDescent="0.2">
      <c r="A64" s="14" t="s">
        <v>42</v>
      </c>
    </row>
    <row r="65" spans="1:4" x14ac:dyDescent="0.2">
      <c r="A65" s="14" t="s">
        <v>43</v>
      </c>
    </row>
    <row r="66" spans="1:4" x14ac:dyDescent="0.2">
      <c r="A66" s="14" t="s">
        <v>44</v>
      </c>
      <c r="B66" s="14"/>
      <c r="C66" s="30" t="s">
        <v>46</v>
      </c>
      <c r="D66" s="14" t="s">
        <v>45</v>
      </c>
    </row>
    <row r="67" spans="1:4" x14ac:dyDescent="0.2">
      <c r="A67" s="7" t="s">
        <v>64</v>
      </c>
      <c r="C67" s="31">
        <v>135.80510000000001</v>
      </c>
      <c r="D67" s="31">
        <v>154.64869999999999</v>
      </c>
    </row>
    <row r="68" spans="1:4" x14ac:dyDescent="0.2">
      <c r="A68" s="7" t="s">
        <v>72</v>
      </c>
      <c r="C68" s="31">
        <v>18.377700000000001</v>
      </c>
      <c r="D68" s="31">
        <v>20.927700000000002</v>
      </c>
    </row>
    <row r="69" spans="1:4" x14ac:dyDescent="0.2">
      <c r="A69" s="7" t="s">
        <v>65</v>
      </c>
      <c r="C69" s="31">
        <v>147.0994</v>
      </c>
      <c r="D69" s="31">
        <v>168.14169999999999</v>
      </c>
    </row>
    <row r="70" spans="1:4" x14ac:dyDescent="0.2">
      <c r="A70" s="7" t="s">
        <v>73</v>
      </c>
      <c r="C70" s="31">
        <v>20.700299999999999</v>
      </c>
      <c r="D70" s="31">
        <v>23.658300000000001</v>
      </c>
    </row>
    <row r="72" spans="1:4" x14ac:dyDescent="0.2">
      <c r="A72" s="7" t="s">
        <v>51</v>
      </c>
    </row>
    <row r="74" spans="1:4" x14ac:dyDescent="0.2">
      <c r="A74" s="14" t="s">
        <v>47</v>
      </c>
      <c r="D74" s="30" t="s">
        <v>53</v>
      </c>
    </row>
    <row r="76" spans="1:4" x14ac:dyDescent="0.2">
      <c r="A76" s="14" t="s">
        <v>276</v>
      </c>
      <c r="D76" s="49">
        <v>0.38679999999999998</v>
      </c>
    </row>
    <row r="78" spans="1:4" x14ac:dyDescent="0.2">
      <c r="A78" s="92" t="s">
        <v>843</v>
      </c>
      <c r="B78" s="92"/>
      <c r="C78" s="92"/>
      <c r="D78" s="30" t="s">
        <v>53</v>
      </c>
    </row>
    <row r="80" spans="1:4" x14ac:dyDescent="0.2">
      <c r="A80" s="14" t="s">
        <v>819</v>
      </c>
    </row>
    <row r="81" spans="1:1" x14ac:dyDescent="0.2">
      <c r="A81" s="52"/>
    </row>
    <row r="82" spans="1:1" x14ac:dyDescent="0.2">
      <c r="A82" s="53" t="s">
        <v>814</v>
      </c>
    </row>
    <row r="83" spans="1:1" x14ac:dyDescent="0.2">
      <c r="A83" s="54"/>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5"/>
    </row>
    <row r="93" spans="1:1" x14ac:dyDescent="0.2">
      <c r="A93" s="55"/>
    </row>
    <row r="94" spans="1:1" x14ac:dyDescent="0.2">
      <c r="A94" s="55"/>
    </row>
    <row r="95" spans="1:1" x14ac:dyDescent="0.2">
      <c r="A95" s="55"/>
    </row>
    <row r="96" spans="1:1" x14ac:dyDescent="0.2">
      <c r="A96" s="53" t="s">
        <v>829</v>
      </c>
    </row>
    <row r="97" spans="1:1" x14ac:dyDescent="0.2">
      <c r="A97" s="55"/>
    </row>
    <row r="98" spans="1:1" x14ac:dyDescent="0.2">
      <c r="A98" s="53" t="s">
        <v>815</v>
      </c>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sheetData>
  <mergeCells count="2">
    <mergeCell ref="A1:F1"/>
    <mergeCell ref="A78:C78"/>
  </mergeCells>
  <conditionalFormatting sqref="F2:F3 F213:F65536">
    <cfRule type="cellIs" dxfId="39" priority="2" stopIfTrue="1" operator="between">
      <formula>0.009</formula>
      <formula>-0.009</formula>
    </cfRule>
  </conditionalFormatting>
  <conditionalFormatting sqref="F5:F112">
    <cfRule type="cellIs" dxfId="38" priority="1" stopIfTrue="1" operator="between">
      <formula>0.009</formula>
      <formula>-0.009</formula>
    </cfRule>
  </conditionalFormatting>
  <hyperlinks>
    <hyperlink ref="A81"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6"/>
  <sheetViews>
    <sheetView workbookViewId="0">
      <selection sqref="A1:F1"/>
    </sheetView>
  </sheetViews>
  <sheetFormatPr defaultColWidth="9.140625" defaultRowHeight="11.25" x14ac:dyDescent="0.2"/>
  <cols>
    <col min="1" max="1" width="38.7109375" style="7" bestFit="1" customWidth="1"/>
    <col min="2" max="2" width="31.7109375" style="7" bestFit="1" customWidth="1"/>
    <col min="3" max="3" width="25.5703125" style="7" bestFit="1" customWidth="1"/>
    <col min="4" max="4" width="15.140625" style="7" bestFit="1" customWidth="1"/>
    <col min="5" max="5" width="23" style="10" customWidth="1"/>
    <col min="6" max="6" width="13.5703125" style="11" bestFit="1" customWidth="1"/>
    <col min="7" max="16384" width="9.140625" style="7"/>
  </cols>
  <sheetData>
    <row r="1" spans="1:6" s="1" customFormat="1" ht="15" x14ac:dyDescent="0.2">
      <c r="A1" s="85" t="s">
        <v>19</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328</v>
      </c>
      <c r="D4" s="13" t="s">
        <v>1</v>
      </c>
      <c r="E4" s="50" t="s">
        <v>6</v>
      </c>
      <c r="F4" s="12" t="s">
        <v>3</v>
      </c>
    </row>
    <row r="5" spans="1:6" x14ac:dyDescent="0.2">
      <c r="A5" s="16" t="s">
        <v>74</v>
      </c>
      <c r="B5" s="17"/>
      <c r="C5" s="17"/>
      <c r="D5" s="17"/>
      <c r="E5" s="18"/>
      <c r="F5" s="19"/>
    </row>
    <row r="6" spans="1:6" x14ac:dyDescent="0.2">
      <c r="A6" s="20" t="s">
        <v>63</v>
      </c>
      <c r="B6" s="21"/>
      <c r="C6" s="21"/>
      <c r="D6" s="21"/>
      <c r="E6" s="22"/>
      <c r="F6" s="23"/>
    </row>
    <row r="7" spans="1:6" x14ac:dyDescent="0.2">
      <c r="A7" s="21" t="s">
        <v>76</v>
      </c>
      <c r="B7" s="21" t="s">
        <v>75</v>
      </c>
      <c r="C7" s="21" t="s">
        <v>77</v>
      </c>
      <c r="D7" s="24">
        <v>6677392</v>
      </c>
      <c r="E7" s="22">
        <v>68653.605850000007</v>
      </c>
      <c r="F7" s="23">
        <v>9.1966414646061203</v>
      </c>
    </row>
    <row r="8" spans="1:6" x14ac:dyDescent="0.2">
      <c r="A8" s="21" t="s">
        <v>89</v>
      </c>
      <c r="B8" s="21" t="s">
        <v>88</v>
      </c>
      <c r="C8" s="21" t="s">
        <v>90</v>
      </c>
      <c r="D8" s="24">
        <v>2081100</v>
      </c>
      <c r="E8" s="22">
        <v>59378.98575</v>
      </c>
      <c r="F8" s="23">
        <v>7.95423977682748</v>
      </c>
    </row>
    <row r="9" spans="1:6" x14ac:dyDescent="0.2">
      <c r="A9" s="21" t="s">
        <v>79</v>
      </c>
      <c r="B9" s="21" t="s">
        <v>78</v>
      </c>
      <c r="C9" s="21" t="s">
        <v>77</v>
      </c>
      <c r="D9" s="24">
        <v>3589620</v>
      </c>
      <c r="E9" s="22">
        <v>52499.987309999997</v>
      </c>
      <c r="F9" s="23">
        <v>7.0327487421615302</v>
      </c>
    </row>
    <row r="10" spans="1:6" x14ac:dyDescent="0.2">
      <c r="A10" s="21" t="s">
        <v>81</v>
      </c>
      <c r="B10" s="21" t="s">
        <v>80</v>
      </c>
      <c r="C10" s="21" t="s">
        <v>82</v>
      </c>
      <c r="D10" s="24">
        <v>2415670</v>
      </c>
      <c r="E10" s="22">
        <v>40121.86303</v>
      </c>
      <c r="F10" s="23">
        <v>5.3746104754517496</v>
      </c>
    </row>
    <row r="11" spans="1:6" x14ac:dyDescent="0.2">
      <c r="A11" s="21" t="s">
        <v>95</v>
      </c>
      <c r="B11" s="21" t="s">
        <v>94</v>
      </c>
      <c r="C11" s="21" t="s">
        <v>82</v>
      </c>
      <c r="D11" s="24">
        <v>2200000</v>
      </c>
      <c r="E11" s="22">
        <v>34672</v>
      </c>
      <c r="F11" s="23">
        <v>4.6445623490994503</v>
      </c>
    </row>
    <row r="12" spans="1:6" x14ac:dyDescent="0.2">
      <c r="A12" s="21" t="s">
        <v>87</v>
      </c>
      <c r="B12" s="21" t="s">
        <v>86</v>
      </c>
      <c r="C12" s="21" t="s">
        <v>77</v>
      </c>
      <c r="D12" s="24">
        <v>2684838</v>
      </c>
      <c r="E12" s="22">
        <v>28667.357749999999</v>
      </c>
      <c r="F12" s="23">
        <v>3.8401975788479001</v>
      </c>
    </row>
    <row r="13" spans="1:6" x14ac:dyDescent="0.2">
      <c r="A13" s="21" t="s">
        <v>84</v>
      </c>
      <c r="B13" s="21" t="s">
        <v>83</v>
      </c>
      <c r="C13" s="21" t="s">
        <v>85</v>
      </c>
      <c r="D13" s="24">
        <v>801251</v>
      </c>
      <c r="E13" s="22">
        <v>27881.53167</v>
      </c>
      <c r="F13" s="23">
        <v>3.7349305557713999</v>
      </c>
    </row>
    <row r="14" spans="1:6" x14ac:dyDescent="0.2">
      <c r="A14" s="21" t="s">
        <v>92</v>
      </c>
      <c r="B14" s="21" t="s">
        <v>91</v>
      </c>
      <c r="C14" s="21" t="s">
        <v>93</v>
      </c>
      <c r="D14" s="24">
        <v>2947628</v>
      </c>
      <c r="E14" s="22">
        <v>26062.926780000002</v>
      </c>
      <c r="F14" s="23">
        <v>3.49131542540735</v>
      </c>
    </row>
    <row r="15" spans="1:6" x14ac:dyDescent="0.2">
      <c r="A15" s="21" t="s">
        <v>233</v>
      </c>
      <c r="B15" s="21" t="s">
        <v>232</v>
      </c>
      <c r="C15" s="21" t="s">
        <v>77</v>
      </c>
      <c r="D15" s="24">
        <v>1425000</v>
      </c>
      <c r="E15" s="22">
        <v>26009.8125</v>
      </c>
      <c r="F15" s="23">
        <v>3.4842003877663901</v>
      </c>
    </row>
    <row r="16" spans="1:6" x14ac:dyDescent="0.2">
      <c r="A16" s="21" t="s">
        <v>214</v>
      </c>
      <c r="B16" s="21" t="s">
        <v>213</v>
      </c>
      <c r="C16" s="21" t="s">
        <v>93</v>
      </c>
      <c r="D16" s="24">
        <v>1478959</v>
      </c>
      <c r="E16" s="22">
        <v>24425.747360000001</v>
      </c>
      <c r="F16" s="23">
        <v>3.2720035341737201</v>
      </c>
    </row>
    <row r="17" spans="1:6" x14ac:dyDescent="0.2">
      <c r="A17" s="21" t="s">
        <v>672</v>
      </c>
      <c r="B17" s="21" t="s">
        <v>671</v>
      </c>
      <c r="C17" s="21" t="s">
        <v>298</v>
      </c>
      <c r="D17" s="24">
        <v>2000000</v>
      </c>
      <c r="E17" s="22">
        <v>23284</v>
      </c>
      <c r="F17" s="23">
        <v>3.1190583103493199</v>
      </c>
    </row>
    <row r="18" spans="1:6" x14ac:dyDescent="0.2">
      <c r="A18" s="21" t="s">
        <v>106</v>
      </c>
      <c r="B18" s="21" t="s">
        <v>105</v>
      </c>
      <c r="C18" s="21" t="s">
        <v>77</v>
      </c>
      <c r="D18" s="24">
        <v>3083521</v>
      </c>
      <c r="E18" s="22">
        <v>19749.952010000001</v>
      </c>
      <c r="F18" s="23">
        <v>2.6456473091303301</v>
      </c>
    </row>
    <row r="19" spans="1:6" x14ac:dyDescent="0.2">
      <c r="A19" s="21" t="s">
        <v>111</v>
      </c>
      <c r="B19" s="21" t="s">
        <v>110</v>
      </c>
      <c r="C19" s="21" t="s">
        <v>77</v>
      </c>
      <c r="D19" s="24">
        <v>1200000</v>
      </c>
      <c r="E19" s="22">
        <v>18408.599999999999</v>
      </c>
      <c r="F19" s="23">
        <v>2.4659636150101498</v>
      </c>
    </row>
    <row r="20" spans="1:6" x14ac:dyDescent="0.2">
      <c r="A20" s="21" t="s">
        <v>691</v>
      </c>
      <c r="B20" s="21" t="s">
        <v>690</v>
      </c>
      <c r="C20" s="21" t="s">
        <v>171</v>
      </c>
      <c r="D20" s="24">
        <v>250000</v>
      </c>
      <c r="E20" s="22">
        <v>17157.25</v>
      </c>
      <c r="F20" s="23">
        <v>2.2983363337588401</v>
      </c>
    </row>
    <row r="21" spans="1:6" x14ac:dyDescent="0.2">
      <c r="A21" s="21" t="s">
        <v>97</v>
      </c>
      <c r="B21" s="21" t="s">
        <v>96</v>
      </c>
      <c r="C21" s="21" t="s">
        <v>98</v>
      </c>
      <c r="D21" s="24">
        <v>1200000</v>
      </c>
      <c r="E21" s="22">
        <v>17021.400000000001</v>
      </c>
      <c r="F21" s="23">
        <v>2.28013825475777</v>
      </c>
    </row>
    <row r="22" spans="1:6" x14ac:dyDescent="0.2">
      <c r="A22" s="21" t="s">
        <v>113</v>
      </c>
      <c r="B22" s="21" t="s">
        <v>112</v>
      </c>
      <c r="C22" s="21" t="s">
        <v>114</v>
      </c>
      <c r="D22" s="24">
        <v>10804980</v>
      </c>
      <c r="E22" s="22">
        <v>15078.34959</v>
      </c>
      <c r="F22" s="23">
        <v>2.0198527570452498</v>
      </c>
    </row>
    <row r="23" spans="1:6" x14ac:dyDescent="0.2">
      <c r="A23" s="21" t="s">
        <v>676</v>
      </c>
      <c r="B23" s="21" t="s">
        <v>675</v>
      </c>
      <c r="C23" s="21" t="s">
        <v>159</v>
      </c>
      <c r="D23" s="24">
        <v>1072527</v>
      </c>
      <c r="E23" s="22">
        <v>15027.71206</v>
      </c>
      <c r="F23" s="23">
        <v>2.0130694977787198</v>
      </c>
    </row>
    <row r="24" spans="1:6" x14ac:dyDescent="0.2">
      <c r="A24" s="21" t="s">
        <v>312</v>
      </c>
      <c r="B24" s="21" t="s">
        <v>311</v>
      </c>
      <c r="C24" s="21" t="s">
        <v>313</v>
      </c>
      <c r="D24" s="24">
        <v>2550000</v>
      </c>
      <c r="E24" s="22">
        <v>14773.424999999999</v>
      </c>
      <c r="F24" s="23">
        <v>1.9790059276143399</v>
      </c>
    </row>
    <row r="25" spans="1:6" x14ac:dyDescent="0.2">
      <c r="A25" s="21" t="s">
        <v>661</v>
      </c>
      <c r="B25" s="21" t="s">
        <v>660</v>
      </c>
      <c r="C25" s="21" t="s">
        <v>141</v>
      </c>
      <c r="D25" s="24">
        <v>494027</v>
      </c>
      <c r="E25" s="22">
        <v>14629.868560000001</v>
      </c>
      <c r="F25" s="23">
        <v>1.9597755158643799</v>
      </c>
    </row>
    <row r="26" spans="1:6" x14ac:dyDescent="0.2">
      <c r="A26" s="21" t="s">
        <v>674</v>
      </c>
      <c r="B26" s="21" t="s">
        <v>673</v>
      </c>
      <c r="C26" s="21" t="s">
        <v>174</v>
      </c>
      <c r="D26" s="24">
        <v>200000</v>
      </c>
      <c r="E26" s="22">
        <v>12705.9</v>
      </c>
      <c r="F26" s="23">
        <v>1.7020461684189701</v>
      </c>
    </row>
    <row r="27" spans="1:6" x14ac:dyDescent="0.2">
      <c r="A27" s="21" t="s">
        <v>609</v>
      </c>
      <c r="B27" s="21" t="s">
        <v>608</v>
      </c>
      <c r="C27" s="21" t="s">
        <v>320</v>
      </c>
      <c r="D27" s="24">
        <v>600000</v>
      </c>
      <c r="E27" s="22">
        <v>12631.5</v>
      </c>
      <c r="F27" s="23">
        <v>1.6920797563639201</v>
      </c>
    </row>
    <row r="28" spans="1:6" x14ac:dyDescent="0.2">
      <c r="A28" s="21" t="s">
        <v>685</v>
      </c>
      <c r="B28" s="21" t="s">
        <v>684</v>
      </c>
      <c r="C28" s="21" t="s">
        <v>93</v>
      </c>
      <c r="D28" s="24">
        <v>325000</v>
      </c>
      <c r="E28" s="22">
        <v>12478.7</v>
      </c>
      <c r="F28" s="23">
        <v>1.67161110364869</v>
      </c>
    </row>
    <row r="29" spans="1:6" x14ac:dyDescent="0.2">
      <c r="A29" s="21" t="s">
        <v>613</v>
      </c>
      <c r="B29" s="21" t="s">
        <v>612</v>
      </c>
      <c r="C29" s="21" t="s">
        <v>320</v>
      </c>
      <c r="D29" s="24">
        <v>17500000</v>
      </c>
      <c r="E29" s="22">
        <v>11383.75</v>
      </c>
      <c r="F29" s="23">
        <v>1.5249347208571999</v>
      </c>
    </row>
    <row r="30" spans="1:6" x14ac:dyDescent="0.2">
      <c r="A30" s="21" t="s">
        <v>151</v>
      </c>
      <c r="B30" s="21" t="s">
        <v>150</v>
      </c>
      <c r="C30" s="21" t="s">
        <v>93</v>
      </c>
      <c r="D30" s="24">
        <v>109551</v>
      </c>
      <c r="E30" s="22">
        <v>11159.85082</v>
      </c>
      <c r="F30" s="23">
        <v>1.49494182453099</v>
      </c>
    </row>
    <row r="31" spans="1:6" x14ac:dyDescent="0.2">
      <c r="A31" s="21" t="s">
        <v>693</v>
      </c>
      <c r="B31" s="21" t="s">
        <v>692</v>
      </c>
      <c r="C31" s="21" t="s">
        <v>298</v>
      </c>
      <c r="D31" s="24">
        <v>2013481</v>
      </c>
      <c r="E31" s="22">
        <v>10864.743479999999</v>
      </c>
      <c r="F31" s="23">
        <v>1.45541008594346</v>
      </c>
    </row>
    <row r="32" spans="1:6" x14ac:dyDescent="0.2">
      <c r="A32" s="21" t="s">
        <v>131</v>
      </c>
      <c r="B32" s="21" t="s">
        <v>130</v>
      </c>
      <c r="C32" s="21" t="s">
        <v>132</v>
      </c>
      <c r="D32" s="24">
        <v>2000000</v>
      </c>
      <c r="E32" s="22">
        <v>10557</v>
      </c>
      <c r="F32" s="23">
        <v>1.4141856460383799</v>
      </c>
    </row>
    <row r="33" spans="1:9" x14ac:dyDescent="0.2">
      <c r="A33" s="21" t="s">
        <v>678</v>
      </c>
      <c r="B33" s="21" t="s">
        <v>677</v>
      </c>
      <c r="C33" s="21" t="s">
        <v>141</v>
      </c>
      <c r="D33" s="24">
        <v>2100000</v>
      </c>
      <c r="E33" s="22">
        <v>9438.4500000000007</v>
      </c>
      <c r="F33" s="23">
        <v>1.26434787447674</v>
      </c>
    </row>
    <row r="34" spans="1:9" x14ac:dyDescent="0.2">
      <c r="A34" s="21" t="s">
        <v>695</v>
      </c>
      <c r="B34" s="21" t="s">
        <v>694</v>
      </c>
      <c r="C34" s="21" t="s">
        <v>98</v>
      </c>
      <c r="D34" s="24">
        <v>350000</v>
      </c>
      <c r="E34" s="22">
        <v>8858.85</v>
      </c>
      <c r="F34" s="23">
        <v>1.18670630959621</v>
      </c>
    </row>
    <row r="35" spans="1:9" x14ac:dyDescent="0.2">
      <c r="A35" s="21" t="s">
        <v>103</v>
      </c>
      <c r="B35" s="21" t="s">
        <v>102</v>
      </c>
      <c r="C35" s="21" t="s">
        <v>104</v>
      </c>
      <c r="D35" s="24">
        <v>747510</v>
      </c>
      <c r="E35" s="22">
        <v>8751.0995700000003</v>
      </c>
      <c r="F35" s="23">
        <v>1.1722723689444601</v>
      </c>
    </row>
    <row r="36" spans="1:9" x14ac:dyDescent="0.2">
      <c r="A36" s="21" t="s">
        <v>122</v>
      </c>
      <c r="B36" s="21" t="s">
        <v>121</v>
      </c>
      <c r="C36" s="21" t="s">
        <v>123</v>
      </c>
      <c r="D36" s="24">
        <v>6402152</v>
      </c>
      <c r="E36" s="22">
        <v>8703.7256440000001</v>
      </c>
      <c r="F36" s="23">
        <v>1.1659262927726599</v>
      </c>
    </row>
    <row r="37" spans="1:9" x14ac:dyDescent="0.2">
      <c r="A37" s="21" t="s">
        <v>218</v>
      </c>
      <c r="B37" s="21" t="s">
        <v>217</v>
      </c>
      <c r="C37" s="21" t="s">
        <v>219</v>
      </c>
      <c r="D37" s="24">
        <v>350000</v>
      </c>
      <c r="E37" s="22">
        <v>8685.4249999999993</v>
      </c>
      <c r="F37" s="23">
        <v>1.16347479063588</v>
      </c>
    </row>
    <row r="38" spans="1:9" x14ac:dyDescent="0.2">
      <c r="A38" s="21" t="s">
        <v>697</v>
      </c>
      <c r="B38" s="21" t="s">
        <v>696</v>
      </c>
      <c r="C38" s="21" t="s">
        <v>98</v>
      </c>
      <c r="D38" s="24">
        <v>426199</v>
      </c>
      <c r="E38" s="22">
        <v>8523.7669010000009</v>
      </c>
      <c r="F38" s="23">
        <v>1.1418195322128699</v>
      </c>
    </row>
    <row r="39" spans="1:9" x14ac:dyDescent="0.2">
      <c r="A39" s="21" t="s">
        <v>241</v>
      </c>
      <c r="B39" s="21" t="s">
        <v>240</v>
      </c>
      <c r="C39" s="21" t="s">
        <v>159</v>
      </c>
      <c r="D39" s="24">
        <v>1400000</v>
      </c>
      <c r="E39" s="22">
        <v>8072.4</v>
      </c>
      <c r="F39" s="23">
        <v>1.08135570797388</v>
      </c>
    </row>
    <row r="40" spans="1:9" x14ac:dyDescent="0.2">
      <c r="A40" s="21" t="s">
        <v>262</v>
      </c>
      <c r="B40" s="21" t="s">
        <v>261</v>
      </c>
      <c r="C40" s="21" t="s">
        <v>171</v>
      </c>
      <c r="D40" s="24">
        <v>2691055</v>
      </c>
      <c r="E40" s="22">
        <v>7782.5310600000003</v>
      </c>
      <c r="F40" s="23">
        <v>1.0425256905275999</v>
      </c>
    </row>
    <row r="41" spans="1:9" x14ac:dyDescent="0.2">
      <c r="A41" s="21" t="s">
        <v>398</v>
      </c>
      <c r="B41" s="21" t="s">
        <v>397</v>
      </c>
      <c r="C41" s="21" t="s">
        <v>114</v>
      </c>
      <c r="D41" s="24">
        <v>150000</v>
      </c>
      <c r="E41" s="22">
        <v>7547.4750000000004</v>
      </c>
      <c r="F41" s="23">
        <v>1.0110382503394499</v>
      </c>
    </row>
    <row r="42" spans="1:9" x14ac:dyDescent="0.2">
      <c r="A42" s="21" t="s">
        <v>670</v>
      </c>
      <c r="B42" s="21" t="s">
        <v>669</v>
      </c>
      <c r="C42" s="21" t="s">
        <v>171</v>
      </c>
      <c r="D42" s="24">
        <v>1200000</v>
      </c>
      <c r="E42" s="22">
        <v>7507.2</v>
      </c>
      <c r="F42" s="23">
        <v>1.00564312607174</v>
      </c>
    </row>
    <row r="43" spans="1:9" x14ac:dyDescent="0.2">
      <c r="A43" s="21" t="s">
        <v>161</v>
      </c>
      <c r="B43" s="21" t="s">
        <v>160</v>
      </c>
      <c r="C43" s="21" t="s">
        <v>98</v>
      </c>
      <c r="D43" s="24">
        <v>105340</v>
      </c>
      <c r="E43" s="22">
        <v>5262.83907</v>
      </c>
      <c r="F43" s="23">
        <v>0.70499492945003295</v>
      </c>
    </row>
    <row r="44" spans="1:9" x14ac:dyDescent="0.2">
      <c r="A44" s="20" t="s">
        <v>30</v>
      </c>
      <c r="B44" s="20"/>
      <c r="C44" s="20"/>
      <c r="D44" s="20"/>
      <c r="E44" s="25">
        <f>SUM(E7:E43)</f>
        <v>714419.58176499978</v>
      </c>
      <c r="F44" s="26">
        <f>SUM(F7:F43)</f>
        <v>95.701611990225317</v>
      </c>
      <c r="G44" s="14"/>
      <c r="H44" s="14"/>
      <c r="I44" s="14"/>
    </row>
    <row r="45" spans="1:9" x14ac:dyDescent="0.2">
      <c r="A45" s="21"/>
      <c r="B45" s="21"/>
      <c r="C45" s="21"/>
      <c r="D45" s="21"/>
      <c r="E45" s="22"/>
      <c r="F45" s="23"/>
    </row>
    <row r="46" spans="1:9" x14ac:dyDescent="0.2">
      <c r="A46" s="20" t="s">
        <v>325</v>
      </c>
      <c r="B46" s="21"/>
      <c r="C46" s="21"/>
      <c r="D46" s="21"/>
      <c r="E46" s="22"/>
      <c r="F46" s="23"/>
    </row>
    <row r="47" spans="1:9" x14ac:dyDescent="0.2">
      <c r="A47" s="21" t="s">
        <v>327</v>
      </c>
      <c r="B47" s="21" t="s">
        <v>326</v>
      </c>
      <c r="C47" s="21" t="s">
        <v>149</v>
      </c>
      <c r="D47" s="24">
        <v>300000</v>
      </c>
      <c r="E47" s="22">
        <v>19212.134399999999</v>
      </c>
      <c r="F47" s="23">
        <v>2.5736027941877699</v>
      </c>
    </row>
    <row r="48" spans="1:9" x14ac:dyDescent="0.2">
      <c r="A48" s="21" t="s">
        <v>420</v>
      </c>
      <c r="B48" s="21" t="s">
        <v>419</v>
      </c>
      <c r="C48" s="21" t="s">
        <v>149</v>
      </c>
      <c r="D48" s="24">
        <v>350000</v>
      </c>
      <c r="E48" s="22">
        <v>6452.2079999999996</v>
      </c>
      <c r="F48" s="23">
        <v>0.86431940313100597</v>
      </c>
    </row>
    <row r="49" spans="1:9" x14ac:dyDescent="0.2">
      <c r="A49" s="20" t="s">
        <v>30</v>
      </c>
      <c r="B49" s="20"/>
      <c r="C49" s="20"/>
      <c r="D49" s="20"/>
      <c r="E49" s="25">
        <f>SUM(E46:E48)</f>
        <v>25664.342399999998</v>
      </c>
      <c r="F49" s="26">
        <f>SUM(F46:F48)</f>
        <v>3.4379221973187759</v>
      </c>
      <c r="G49" s="14"/>
      <c r="H49" s="14"/>
      <c r="I49" s="14"/>
    </row>
    <row r="50" spans="1:9" x14ac:dyDescent="0.2">
      <c r="A50" s="21"/>
      <c r="B50" s="21"/>
      <c r="C50" s="21"/>
      <c r="D50" s="21"/>
      <c r="E50" s="22"/>
      <c r="F50" s="23"/>
    </row>
    <row r="51" spans="1:9" x14ac:dyDescent="0.2">
      <c r="A51" s="20" t="s">
        <v>36</v>
      </c>
      <c r="B51" s="20"/>
      <c r="C51" s="20"/>
      <c r="D51" s="20"/>
      <c r="E51" s="25">
        <f>E44+E49</f>
        <v>740083.92416499974</v>
      </c>
      <c r="F51" s="26">
        <f>F44+F49</f>
        <v>99.139534187544086</v>
      </c>
      <c r="G51" s="14"/>
      <c r="H51" s="14"/>
      <c r="I51" s="14"/>
    </row>
    <row r="52" spans="1:9" x14ac:dyDescent="0.2">
      <c r="A52" s="20"/>
      <c r="B52" s="20"/>
      <c r="C52" s="20"/>
      <c r="D52" s="20"/>
      <c r="E52" s="25"/>
      <c r="F52" s="26"/>
      <c r="G52" s="14"/>
      <c r="H52" s="14"/>
      <c r="I52" s="14"/>
    </row>
    <row r="53" spans="1:9" x14ac:dyDescent="0.2">
      <c r="A53" s="20" t="s">
        <v>38</v>
      </c>
      <c r="B53" s="20"/>
      <c r="C53" s="20"/>
      <c r="D53" s="20"/>
      <c r="E53" s="25">
        <f>E55-(E44+E49)</f>
        <v>6423.4406618002104</v>
      </c>
      <c r="F53" s="26">
        <f>F55-(F44+F49)</f>
        <v>0.86046581245591369</v>
      </c>
      <c r="G53" s="14"/>
      <c r="H53" s="14"/>
      <c r="I53" s="14"/>
    </row>
    <row r="54" spans="1:9" x14ac:dyDescent="0.2">
      <c r="A54" s="20"/>
      <c r="B54" s="20"/>
      <c r="C54" s="20"/>
      <c r="D54" s="20"/>
      <c r="E54" s="25"/>
      <c r="F54" s="26"/>
      <c r="G54" s="14"/>
      <c r="H54" s="14"/>
      <c r="I54" s="14"/>
    </row>
    <row r="55" spans="1:9" x14ac:dyDescent="0.2">
      <c r="A55" s="27" t="s">
        <v>37</v>
      </c>
      <c r="B55" s="27"/>
      <c r="C55" s="27"/>
      <c r="D55" s="27"/>
      <c r="E55" s="28">
        <v>746507.36482679995</v>
      </c>
      <c r="F55" s="29">
        <v>100</v>
      </c>
      <c r="G55" s="14"/>
      <c r="H55" s="14"/>
      <c r="I55" s="14"/>
    </row>
    <row r="57" spans="1:9" x14ac:dyDescent="0.2">
      <c r="A57" s="14" t="s">
        <v>42</v>
      </c>
    </row>
    <row r="58" spans="1:9" x14ac:dyDescent="0.2">
      <c r="A58" s="14" t="s">
        <v>43</v>
      </c>
    </row>
    <row r="59" spans="1:9" x14ac:dyDescent="0.2">
      <c r="A59" s="14" t="s">
        <v>44</v>
      </c>
      <c r="B59" s="14"/>
      <c r="C59" s="30" t="s">
        <v>46</v>
      </c>
      <c r="D59" s="14" t="s">
        <v>45</v>
      </c>
    </row>
    <row r="60" spans="1:9" x14ac:dyDescent="0.2">
      <c r="A60" s="7" t="s">
        <v>64</v>
      </c>
      <c r="C60" s="31">
        <v>766.27210000000002</v>
      </c>
      <c r="D60" s="31">
        <v>851.81949999999995</v>
      </c>
    </row>
    <row r="61" spans="1:9" x14ac:dyDescent="0.2">
      <c r="A61" s="7" t="s">
        <v>72</v>
      </c>
      <c r="C61" s="31">
        <v>42.463299999999997</v>
      </c>
      <c r="D61" s="31">
        <v>43.183</v>
      </c>
    </row>
    <row r="62" spans="1:9" x14ac:dyDescent="0.2">
      <c r="A62" s="7" t="s">
        <v>65</v>
      </c>
      <c r="C62" s="31">
        <v>835.08479999999997</v>
      </c>
      <c r="D62" s="31">
        <v>932.46010000000001</v>
      </c>
    </row>
    <row r="63" spans="1:9" x14ac:dyDescent="0.2">
      <c r="A63" s="7" t="s">
        <v>73</v>
      </c>
      <c r="C63" s="31">
        <v>48.504199999999997</v>
      </c>
      <c r="D63" s="31">
        <v>49.633400000000002</v>
      </c>
    </row>
    <row r="65" spans="1:4" x14ac:dyDescent="0.2">
      <c r="A65" s="14" t="s">
        <v>47</v>
      </c>
    </row>
    <row r="66" spans="1:4" x14ac:dyDescent="0.2">
      <c r="A66" s="87" t="s">
        <v>48</v>
      </c>
      <c r="B66" s="88"/>
      <c r="C66" s="32" t="s">
        <v>49</v>
      </c>
    </row>
    <row r="67" spans="1:4" x14ac:dyDescent="0.2">
      <c r="A67" s="83" t="s">
        <v>72</v>
      </c>
      <c r="B67" s="84"/>
      <c r="C67" s="33">
        <v>4</v>
      </c>
    </row>
    <row r="68" spans="1:4" x14ac:dyDescent="0.2">
      <c r="A68" s="83" t="s">
        <v>73</v>
      </c>
      <c r="B68" s="84"/>
      <c r="C68" s="33">
        <v>4.5</v>
      </c>
    </row>
    <row r="69" spans="1:4" x14ac:dyDescent="0.2">
      <c r="A69" s="7" t="s">
        <v>50</v>
      </c>
    </row>
    <row r="70" spans="1:4" x14ac:dyDescent="0.2">
      <c r="A70" s="7" t="s">
        <v>51</v>
      </c>
    </row>
    <row r="72" spans="1:4" x14ac:dyDescent="0.2">
      <c r="A72" s="14" t="s">
        <v>276</v>
      </c>
      <c r="D72" s="49">
        <v>0.2994</v>
      </c>
    </row>
    <row r="74" spans="1:4" x14ac:dyDescent="0.2">
      <c r="A74" s="92" t="s">
        <v>843</v>
      </c>
      <c r="B74" s="92"/>
      <c r="C74" s="92"/>
      <c r="D74" s="30" t="s">
        <v>53</v>
      </c>
    </row>
    <row r="76" spans="1:4" x14ac:dyDescent="0.2">
      <c r="A76" s="14" t="s">
        <v>819</v>
      </c>
    </row>
    <row r="77" spans="1:4" x14ac:dyDescent="0.2">
      <c r="A77" s="52"/>
    </row>
    <row r="78" spans="1:4" x14ac:dyDescent="0.2">
      <c r="A78" s="53" t="s">
        <v>814</v>
      </c>
    </row>
    <row r="79" spans="1:4" x14ac:dyDescent="0.2">
      <c r="A79" s="54"/>
    </row>
    <row r="80" spans="1:4"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3" t="s">
        <v>830</v>
      </c>
    </row>
    <row r="93" spans="1:1" x14ac:dyDescent="0.2">
      <c r="A93" s="55"/>
    </row>
    <row r="94" spans="1:1" x14ac:dyDescent="0.2">
      <c r="A94" s="53" t="s">
        <v>815</v>
      </c>
    </row>
    <row r="95" spans="1:1" x14ac:dyDescent="0.2">
      <c r="A95" s="55"/>
    </row>
    <row r="96" spans="1:1"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sheetData>
  <mergeCells count="5">
    <mergeCell ref="A1:F1"/>
    <mergeCell ref="A66:B66"/>
    <mergeCell ref="A67:B67"/>
    <mergeCell ref="A68:B68"/>
    <mergeCell ref="A74:C74"/>
  </mergeCells>
  <conditionalFormatting sqref="F2:F3 F209:F65536">
    <cfRule type="cellIs" dxfId="37" priority="2" stopIfTrue="1" operator="between">
      <formula>0.009</formula>
      <formula>-0.009</formula>
    </cfRule>
  </conditionalFormatting>
  <conditionalFormatting sqref="F5:F108">
    <cfRule type="cellIs" dxfId="36" priority="1" stopIfTrue="1" operator="between">
      <formula>0.009</formula>
      <formula>-0.009</formula>
    </cfRule>
  </conditionalFormatting>
  <hyperlinks>
    <hyperlink ref="A77"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01"/>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140625" style="7" bestFit="1" customWidth="1"/>
    <col min="5" max="5" width="23" style="10" customWidth="1"/>
    <col min="6" max="6" width="13.5703125" style="11" bestFit="1" customWidth="1"/>
    <col min="7" max="16384" width="9.140625" style="7"/>
  </cols>
  <sheetData>
    <row r="1" spans="1:6" s="1" customFormat="1" ht="15" x14ac:dyDescent="0.2">
      <c r="A1" s="85" t="s">
        <v>20</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328</v>
      </c>
      <c r="D4" s="13" t="s">
        <v>1</v>
      </c>
      <c r="E4" s="50" t="s">
        <v>6</v>
      </c>
      <c r="F4" s="12" t="s">
        <v>3</v>
      </c>
    </row>
    <row r="5" spans="1:6" x14ac:dyDescent="0.2">
      <c r="A5" s="16" t="s">
        <v>74</v>
      </c>
      <c r="B5" s="17"/>
      <c r="C5" s="17"/>
      <c r="D5" s="17"/>
      <c r="E5" s="18"/>
      <c r="F5" s="19"/>
    </row>
    <row r="6" spans="1:6" x14ac:dyDescent="0.2">
      <c r="A6" s="20" t="s">
        <v>63</v>
      </c>
      <c r="B6" s="21"/>
      <c r="C6" s="21"/>
      <c r="D6" s="21"/>
      <c r="E6" s="22"/>
      <c r="F6" s="23"/>
    </row>
    <row r="7" spans="1:6" x14ac:dyDescent="0.2">
      <c r="A7" s="21" t="s">
        <v>84</v>
      </c>
      <c r="B7" s="21" t="s">
        <v>83</v>
      </c>
      <c r="C7" s="21" t="s">
        <v>85</v>
      </c>
      <c r="D7" s="24">
        <v>513211</v>
      </c>
      <c r="E7" s="22">
        <v>17858.459770000001</v>
      </c>
      <c r="F7" s="23">
        <v>8.7768948830432993</v>
      </c>
    </row>
    <row r="8" spans="1:6" x14ac:dyDescent="0.2">
      <c r="A8" s="21" t="s">
        <v>108</v>
      </c>
      <c r="B8" s="21" t="s">
        <v>107</v>
      </c>
      <c r="C8" s="21" t="s">
        <v>109</v>
      </c>
      <c r="D8" s="24">
        <v>4600000</v>
      </c>
      <c r="E8" s="22">
        <v>14605</v>
      </c>
      <c r="F8" s="23">
        <v>7.1779174362049396</v>
      </c>
    </row>
    <row r="9" spans="1:6" x14ac:dyDescent="0.2">
      <c r="A9" s="21" t="s">
        <v>134</v>
      </c>
      <c r="B9" s="21" t="s">
        <v>133</v>
      </c>
      <c r="C9" s="21" t="s">
        <v>135</v>
      </c>
      <c r="D9" s="24">
        <v>4800000</v>
      </c>
      <c r="E9" s="22">
        <v>12108</v>
      </c>
      <c r="F9" s="23">
        <v>5.9507171734042696</v>
      </c>
    </row>
    <row r="10" spans="1:6" x14ac:dyDescent="0.2">
      <c r="A10" s="21" t="s">
        <v>300</v>
      </c>
      <c r="B10" s="21" t="s">
        <v>299</v>
      </c>
      <c r="C10" s="21" t="s">
        <v>109</v>
      </c>
      <c r="D10" s="24">
        <v>4100000</v>
      </c>
      <c r="E10" s="22">
        <v>10631.3</v>
      </c>
      <c r="F10" s="23">
        <v>5.2249636179065799</v>
      </c>
    </row>
    <row r="11" spans="1:6" x14ac:dyDescent="0.2">
      <c r="A11" s="21" t="s">
        <v>89</v>
      </c>
      <c r="B11" s="21" t="s">
        <v>88</v>
      </c>
      <c r="C11" s="21" t="s">
        <v>90</v>
      </c>
      <c r="D11" s="24">
        <v>293024</v>
      </c>
      <c r="E11" s="22">
        <v>8360.7072800000005</v>
      </c>
      <c r="F11" s="23">
        <v>4.1090357113397804</v>
      </c>
    </row>
    <row r="12" spans="1:6" x14ac:dyDescent="0.2">
      <c r="A12" s="21" t="s">
        <v>103</v>
      </c>
      <c r="B12" s="21" t="s">
        <v>102</v>
      </c>
      <c r="C12" s="21" t="s">
        <v>104</v>
      </c>
      <c r="D12" s="24">
        <v>710000</v>
      </c>
      <c r="E12" s="22">
        <v>8311.9699999999993</v>
      </c>
      <c r="F12" s="23">
        <v>4.0850828067245697</v>
      </c>
    </row>
    <row r="13" spans="1:6" x14ac:dyDescent="0.2">
      <c r="A13" s="21" t="s">
        <v>76</v>
      </c>
      <c r="B13" s="21" t="s">
        <v>75</v>
      </c>
      <c r="C13" s="21" t="s">
        <v>77</v>
      </c>
      <c r="D13" s="24">
        <v>800000</v>
      </c>
      <c r="E13" s="22">
        <v>8225.2000000000007</v>
      </c>
      <c r="F13" s="23">
        <v>4.0424379661946501</v>
      </c>
    </row>
    <row r="14" spans="1:6" x14ac:dyDescent="0.2">
      <c r="A14" s="21" t="s">
        <v>100</v>
      </c>
      <c r="B14" s="21" t="s">
        <v>99</v>
      </c>
      <c r="C14" s="21" t="s">
        <v>101</v>
      </c>
      <c r="D14" s="24">
        <v>1119847</v>
      </c>
      <c r="E14" s="22">
        <v>7960.9923230000004</v>
      </c>
      <c r="F14" s="23">
        <v>3.9125878538004302</v>
      </c>
    </row>
    <row r="15" spans="1:6" x14ac:dyDescent="0.2">
      <c r="A15" s="21" t="s">
        <v>657</v>
      </c>
      <c r="B15" s="21" t="s">
        <v>656</v>
      </c>
      <c r="C15" s="21" t="s">
        <v>101</v>
      </c>
      <c r="D15" s="24">
        <v>229407</v>
      </c>
      <c r="E15" s="22">
        <v>7325.1949169999998</v>
      </c>
      <c r="F15" s="23">
        <v>3.6001125859865901</v>
      </c>
    </row>
    <row r="16" spans="1:6" x14ac:dyDescent="0.2">
      <c r="A16" s="21" t="s">
        <v>457</v>
      </c>
      <c r="B16" s="21" t="s">
        <v>456</v>
      </c>
      <c r="C16" s="21" t="s">
        <v>439</v>
      </c>
      <c r="D16" s="24">
        <v>490000</v>
      </c>
      <c r="E16" s="22">
        <v>7093.9750000000004</v>
      </c>
      <c r="F16" s="23">
        <v>3.4864749636769501</v>
      </c>
    </row>
    <row r="17" spans="1:6" x14ac:dyDescent="0.2">
      <c r="A17" s="21" t="s">
        <v>443</v>
      </c>
      <c r="B17" s="21" t="s">
        <v>442</v>
      </c>
      <c r="C17" s="21" t="s">
        <v>444</v>
      </c>
      <c r="D17" s="24">
        <v>180000</v>
      </c>
      <c r="E17" s="22">
        <v>6145.29</v>
      </c>
      <c r="F17" s="23">
        <v>3.0202248710397699</v>
      </c>
    </row>
    <row r="18" spans="1:6" x14ac:dyDescent="0.2">
      <c r="A18" s="21" t="s">
        <v>530</v>
      </c>
      <c r="B18" s="21" t="s">
        <v>529</v>
      </c>
      <c r="C18" s="21" t="s">
        <v>101</v>
      </c>
      <c r="D18" s="24">
        <v>825000</v>
      </c>
      <c r="E18" s="22">
        <v>5575.7624999999998</v>
      </c>
      <c r="F18" s="23">
        <v>2.7403192652439299</v>
      </c>
    </row>
    <row r="19" spans="1:6" x14ac:dyDescent="0.2">
      <c r="A19" s="21" t="s">
        <v>544</v>
      </c>
      <c r="B19" s="21" t="s">
        <v>543</v>
      </c>
      <c r="C19" s="21" t="s">
        <v>85</v>
      </c>
      <c r="D19" s="24">
        <v>2500000</v>
      </c>
      <c r="E19" s="22">
        <v>5386.25</v>
      </c>
      <c r="F19" s="23">
        <v>2.6471795817020798</v>
      </c>
    </row>
    <row r="20" spans="1:6" x14ac:dyDescent="0.2">
      <c r="A20" s="21" t="s">
        <v>165</v>
      </c>
      <c r="B20" s="21" t="s">
        <v>164</v>
      </c>
      <c r="C20" s="21" t="s">
        <v>166</v>
      </c>
      <c r="D20" s="24">
        <v>525000</v>
      </c>
      <c r="E20" s="22">
        <v>4913.2124999999996</v>
      </c>
      <c r="F20" s="23">
        <v>2.41469590356248</v>
      </c>
    </row>
    <row r="21" spans="1:6" x14ac:dyDescent="0.2">
      <c r="A21" s="21" t="s">
        <v>140</v>
      </c>
      <c r="B21" s="21" t="s">
        <v>139</v>
      </c>
      <c r="C21" s="21" t="s">
        <v>141</v>
      </c>
      <c r="D21" s="24">
        <v>550000</v>
      </c>
      <c r="E21" s="22">
        <v>4881.25</v>
      </c>
      <c r="F21" s="23">
        <v>2.3989872978757498</v>
      </c>
    </row>
    <row r="22" spans="1:6" x14ac:dyDescent="0.2">
      <c r="A22" s="21" t="s">
        <v>492</v>
      </c>
      <c r="B22" s="21" t="s">
        <v>491</v>
      </c>
      <c r="C22" s="21" t="s">
        <v>85</v>
      </c>
      <c r="D22" s="24">
        <v>950000</v>
      </c>
      <c r="E22" s="22">
        <v>4846.8999999999996</v>
      </c>
      <c r="F22" s="23">
        <v>2.3821053078768699</v>
      </c>
    </row>
    <row r="23" spans="1:6" x14ac:dyDescent="0.2">
      <c r="A23" s="21" t="s">
        <v>122</v>
      </c>
      <c r="B23" s="21" t="s">
        <v>121</v>
      </c>
      <c r="C23" s="21" t="s">
        <v>123</v>
      </c>
      <c r="D23" s="24">
        <v>3500000</v>
      </c>
      <c r="E23" s="22">
        <v>4758.25</v>
      </c>
      <c r="F23" s="23">
        <v>2.3385365039932999</v>
      </c>
    </row>
    <row r="24" spans="1:6" x14ac:dyDescent="0.2">
      <c r="A24" s="21" t="s">
        <v>330</v>
      </c>
      <c r="B24" s="21" t="s">
        <v>329</v>
      </c>
      <c r="C24" s="21" t="s">
        <v>109</v>
      </c>
      <c r="D24" s="24">
        <v>5000000</v>
      </c>
      <c r="E24" s="22">
        <v>4547.5</v>
      </c>
      <c r="F24" s="23">
        <v>2.2349592291093399</v>
      </c>
    </row>
    <row r="25" spans="1:6" x14ac:dyDescent="0.2">
      <c r="A25" s="21" t="s">
        <v>87</v>
      </c>
      <c r="B25" s="21" t="s">
        <v>86</v>
      </c>
      <c r="C25" s="21" t="s">
        <v>77</v>
      </c>
      <c r="D25" s="24">
        <v>350000</v>
      </c>
      <c r="E25" s="22">
        <v>3737.125</v>
      </c>
      <c r="F25" s="23">
        <v>1.83668433404843</v>
      </c>
    </row>
    <row r="26" spans="1:6" x14ac:dyDescent="0.2">
      <c r="A26" s="21" t="s">
        <v>187</v>
      </c>
      <c r="B26" s="21" t="s">
        <v>186</v>
      </c>
      <c r="C26" s="21" t="s">
        <v>146</v>
      </c>
      <c r="D26" s="24">
        <v>83606</v>
      </c>
      <c r="E26" s="22">
        <v>3709.6400229999999</v>
      </c>
      <c r="F26" s="23">
        <v>1.8231762960037901</v>
      </c>
    </row>
    <row r="27" spans="1:6" x14ac:dyDescent="0.2">
      <c r="A27" s="21" t="s">
        <v>480</v>
      </c>
      <c r="B27" s="21" t="s">
        <v>479</v>
      </c>
      <c r="C27" s="21" t="s">
        <v>141</v>
      </c>
      <c r="D27" s="24">
        <v>3200000</v>
      </c>
      <c r="E27" s="22">
        <v>3592</v>
      </c>
      <c r="F27" s="23">
        <v>1.7653597693151799</v>
      </c>
    </row>
    <row r="28" spans="1:6" x14ac:dyDescent="0.2">
      <c r="A28" s="21" t="s">
        <v>661</v>
      </c>
      <c r="B28" s="21" t="s">
        <v>660</v>
      </c>
      <c r="C28" s="21" t="s">
        <v>141</v>
      </c>
      <c r="D28" s="24">
        <v>115000</v>
      </c>
      <c r="E28" s="22">
        <v>3405.5524999999998</v>
      </c>
      <c r="F28" s="23">
        <v>1.6737264409216901</v>
      </c>
    </row>
    <row r="29" spans="1:6" x14ac:dyDescent="0.2">
      <c r="A29" s="21" t="s">
        <v>570</v>
      </c>
      <c r="B29" s="21" t="s">
        <v>569</v>
      </c>
      <c r="C29" s="21" t="s">
        <v>171</v>
      </c>
      <c r="D29" s="24">
        <v>650000</v>
      </c>
      <c r="E29" s="22">
        <v>3243.8249999999998</v>
      </c>
      <c r="F29" s="23">
        <v>1.5942422476889699</v>
      </c>
    </row>
    <row r="30" spans="1:6" x14ac:dyDescent="0.2">
      <c r="A30" s="21" t="s">
        <v>106</v>
      </c>
      <c r="B30" s="21" t="s">
        <v>105</v>
      </c>
      <c r="C30" s="21" t="s">
        <v>77</v>
      </c>
      <c r="D30" s="24">
        <v>500000</v>
      </c>
      <c r="E30" s="22">
        <v>3202.5</v>
      </c>
      <c r="F30" s="23">
        <v>1.57393225535408</v>
      </c>
    </row>
    <row r="31" spans="1:6" x14ac:dyDescent="0.2">
      <c r="A31" s="21" t="s">
        <v>116</v>
      </c>
      <c r="B31" s="21" t="s">
        <v>115</v>
      </c>
      <c r="C31" s="21" t="s">
        <v>117</v>
      </c>
      <c r="D31" s="24">
        <v>1700000</v>
      </c>
      <c r="E31" s="22">
        <v>3160.3</v>
      </c>
      <c r="F31" s="23">
        <v>1.5531922268838401</v>
      </c>
    </row>
    <row r="32" spans="1:6" x14ac:dyDescent="0.2">
      <c r="A32" s="21" t="s">
        <v>572</v>
      </c>
      <c r="B32" s="21" t="s">
        <v>571</v>
      </c>
      <c r="C32" s="21" t="s">
        <v>101</v>
      </c>
      <c r="D32" s="24">
        <v>135000</v>
      </c>
      <c r="E32" s="22">
        <v>3096.6975000000002</v>
      </c>
      <c r="F32" s="23">
        <v>1.5219335145431201</v>
      </c>
    </row>
    <row r="33" spans="1:9" x14ac:dyDescent="0.2">
      <c r="A33" s="21" t="s">
        <v>478</v>
      </c>
      <c r="B33" s="21" t="s">
        <v>477</v>
      </c>
      <c r="C33" s="21" t="s">
        <v>85</v>
      </c>
      <c r="D33" s="24">
        <v>365000</v>
      </c>
      <c r="E33" s="22">
        <v>2984.7874999999999</v>
      </c>
      <c r="F33" s="23">
        <v>1.4669331215074699</v>
      </c>
    </row>
    <row r="34" spans="1:9" x14ac:dyDescent="0.2">
      <c r="A34" s="21" t="s">
        <v>637</v>
      </c>
      <c r="B34" s="21" t="s">
        <v>636</v>
      </c>
      <c r="C34" s="21" t="s">
        <v>607</v>
      </c>
      <c r="D34" s="24">
        <v>1625000</v>
      </c>
      <c r="E34" s="22">
        <v>2858.375</v>
      </c>
      <c r="F34" s="23">
        <v>1.40480518669718</v>
      </c>
    </row>
    <row r="35" spans="1:9" x14ac:dyDescent="0.2">
      <c r="A35" s="21" t="s">
        <v>151</v>
      </c>
      <c r="B35" s="21" t="s">
        <v>150</v>
      </c>
      <c r="C35" s="21" t="s">
        <v>93</v>
      </c>
      <c r="D35" s="24">
        <v>25000</v>
      </c>
      <c r="E35" s="22">
        <v>2546.7249999999999</v>
      </c>
      <c r="F35" s="23">
        <v>1.25163860203485</v>
      </c>
    </row>
    <row r="36" spans="1:9" x14ac:dyDescent="0.2">
      <c r="A36" s="21" t="s">
        <v>163</v>
      </c>
      <c r="B36" s="21" t="s">
        <v>162</v>
      </c>
      <c r="C36" s="21" t="s">
        <v>117</v>
      </c>
      <c r="D36" s="24">
        <v>80000</v>
      </c>
      <c r="E36" s="22">
        <v>2399.52</v>
      </c>
      <c r="F36" s="23">
        <v>1.17929177997415</v>
      </c>
    </row>
    <row r="37" spans="1:9" x14ac:dyDescent="0.2">
      <c r="A37" s="21" t="s">
        <v>650</v>
      </c>
      <c r="B37" s="21" t="s">
        <v>649</v>
      </c>
      <c r="C37" s="21" t="s">
        <v>146</v>
      </c>
      <c r="D37" s="24">
        <v>317957</v>
      </c>
      <c r="E37" s="22">
        <v>2252.7253449999998</v>
      </c>
      <c r="F37" s="23">
        <v>1.10714663011683</v>
      </c>
    </row>
    <row r="38" spans="1:9" x14ac:dyDescent="0.2">
      <c r="A38" s="21" t="s">
        <v>145</v>
      </c>
      <c r="B38" s="21" t="s">
        <v>144</v>
      </c>
      <c r="C38" s="21" t="s">
        <v>146</v>
      </c>
      <c r="D38" s="24">
        <v>725000</v>
      </c>
      <c r="E38" s="22">
        <v>2196.3874999999998</v>
      </c>
      <c r="F38" s="23">
        <v>1.07945827681702</v>
      </c>
    </row>
    <row r="39" spans="1:9" x14ac:dyDescent="0.2">
      <c r="A39" s="21" t="s">
        <v>504</v>
      </c>
      <c r="B39" s="21" t="s">
        <v>503</v>
      </c>
      <c r="C39" s="21" t="s">
        <v>372</v>
      </c>
      <c r="D39" s="24">
        <v>400000</v>
      </c>
      <c r="E39" s="22">
        <v>1992.4</v>
      </c>
      <c r="F39" s="23">
        <v>0.97920456692192503</v>
      </c>
    </row>
    <row r="40" spans="1:9" x14ac:dyDescent="0.2">
      <c r="A40" s="21" t="s">
        <v>663</v>
      </c>
      <c r="B40" s="21" t="s">
        <v>662</v>
      </c>
      <c r="C40" s="21" t="s">
        <v>166</v>
      </c>
      <c r="D40" s="24">
        <v>80000</v>
      </c>
      <c r="E40" s="22">
        <v>1823.84</v>
      </c>
      <c r="F40" s="23">
        <v>0.89636240580951798</v>
      </c>
    </row>
    <row r="41" spans="1:9" x14ac:dyDescent="0.2">
      <c r="A41" s="21" t="s">
        <v>552</v>
      </c>
      <c r="B41" s="21" t="s">
        <v>551</v>
      </c>
      <c r="C41" s="21" t="s">
        <v>101</v>
      </c>
      <c r="D41" s="24">
        <v>148237</v>
      </c>
      <c r="E41" s="22">
        <v>1363.335689</v>
      </c>
      <c r="F41" s="23">
        <v>0.67003841242544104</v>
      </c>
    </row>
    <row r="42" spans="1:9" x14ac:dyDescent="0.2">
      <c r="A42" s="21" t="s">
        <v>699</v>
      </c>
      <c r="B42" s="21" t="s">
        <v>698</v>
      </c>
      <c r="C42" s="21" t="s">
        <v>320</v>
      </c>
      <c r="D42" s="24">
        <v>350000</v>
      </c>
      <c r="E42" s="22">
        <v>1204.5250000000001</v>
      </c>
      <c r="F42" s="23">
        <v>0.59198774391268405</v>
      </c>
    </row>
    <row r="43" spans="1:9" x14ac:dyDescent="0.2">
      <c r="A43" s="21" t="s">
        <v>701</v>
      </c>
      <c r="B43" s="21" t="s">
        <v>700</v>
      </c>
      <c r="C43" s="21" t="s">
        <v>85</v>
      </c>
      <c r="D43" s="24">
        <v>275000</v>
      </c>
      <c r="E43" s="22">
        <v>892.23749999999995</v>
      </c>
      <c r="F43" s="23">
        <v>0.43850784720889402</v>
      </c>
    </row>
    <row r="44" spans="1:9" x14ac:dyDescent="0.2">
      <c r="A44" s="20" t="s">
        <v>30</v>
      </c>
      <c r="B44" s="20"/>
      <c r="C44" s="20"/>
      <c r="D44" s="20"/>
      <c r="E44" s="25">
        <f>SUM(E7:E43)</f>
        <v>193197.71284699999</v>
      </c>
      <c r="F44" s="26">
        <f>SUM(F7:F43)</f>
        <v>94.950854616870615</v>
      </c>
      <c r="G44" s="14"/>
      <c r="H44" s="14"/>
      <c r="I44" s="14"/>
    </row>
    <row r="45" spans="1:9" x14ac:dyDescent="0.2">
      <c r="A45" s="21"/>
      <c r="B45" s="21"/>
      <c r="C45" s="21"/>
      <c r="D45" s="21"/>
      <c r="E45" s="22"/>
      <c r="F45" s="23"/>
    </row>
    <row r="46" spans="1:9" x14ac:dyDescent="0.2">
      <c r="A46" s="20" t="s">
        <v>36</v>
      </c>
      <c r="B46" s="20"/>
      <c r="C46" s="20"/>
      <c r="D46" s="20"/>
      <c r="E46" s="25">
        <f>E44</f>
        <v>193197.71284699999</v>
      </c>
      <c r="F46" s="26">
        <f>F44</f>
        <v>94.950854616870615</v>
      </c>
      <c r="G46" s="14"/>
      <c r="H46" s="14"/>
      <c r="I46" s="14"/>
    </row>
    <row r="47" spans="1:9" x14ac:dyDescent="0.2">
      <c r="A47" s="20"/>
      <c r="B47" s="20"/>
      <c r="C47" s="20"/>
      <c r="D47" s="20"/>
      <c r="E47" s="25"/>
      <c r="F47" s="26"/>
      <c r="G47" s="14"/>
      <c r="H47" s="14"/>
      <c r="I47" s="14"/>
    </row>
    <row r="48" spans="1:9" x14ac:dyDescent="0.2">
      <c r="A48" s="20" t="s">
        <v>38</v>
      </c>
      <c r="B48" s="20"/>
      <c r="C48" s="20"/>
      <c r="D48" s="20"/>
      <c r="E48" s="25">
        <f>E50-(E44)</f>
        <v>10273.56039910001</v>
      </c>
      <c r="F48" s="26">
        <f>F50-(F44)</f>
        <v>5.0491453831293853</v>
      </c>
      <c r="G48" s="14"/>
      <c r="H48" s="14"/>
      <c r="I48" s="14"/>
    </row>
    <row r="49" spans="1:9" x14ac:dyDescent="0.2">
      <c r="A49" s="20"/>
      <c r="B49" s="20"/>
      <c r="C49" s="20"/>
      <c r="D49" s="20"/>
      <c r="E49" s="25"/>
      <c r="F49" s="26"/>
      <c r="G49" s="14"/>
      <c r="H49" s="14"/>
      <c r="I49" s="14"/>
    </row>
    <row r="50" spans="1:9" x14ac:dyDescent="0.2">
      <c r="A50" s="27" t="s">
        <v>37</v>
      </c>
      <c r="B50" s="27"/>
      <c r="C50" s="27"/>
      <c r="D50" s="27"/>
      <c r="E50" s="28">
        <v>203471.2732461</v>
      </c>
      <c r="F50" s="29">
        <v>100</v>
      </c>
      <c r="G50" s="14"/>
      <c r="H50" s="14"/>
      <c r="I50" s="14"/>
    </row>
    <row r="52" spans="1:9" x14ac:dyDescent="0.2">
      <c r="A52" s="14" t="s">
        <v>42</v>
      </c>
    </row>
    <row r="53" spans="1:9" x14ac:dyDescent="0.2">
      <c r="A53" s="14" t="s">
        <v>43</v>
      </c>
    </row>
    <row r="54" spans="1:9" x14ac:dyDescent="0.2">
      <c r="A54" s="14" t="s">
        <v>44</v>
      </c>
      <c r="B54" s="14"/>
      <c r="C54" s="30" t="s">
        <v>46</v>
      </c>
      <c r="D54" s="14" t="s">
        <v>45</v>
      </c>
    </row>
    <row r="55" spans="1:9" x14ac:dyDescent="0.2">
      <c r="A55" s="7" t="s">
        <v>64</v>
      </c>
      <c r="C55" s="31">
        <v>87.764700000000005</v>
      </c>
      <c r="D55" s="31">
        <v>115.6951</v>
      </c>
    </row>
    <row r="56" spans="1:9" x14ac:dyDescent="0.2">
      <c r="A56" s="7" t="s">
        <v>72</v>
      </c>
      <c r="C56" s="31">
        <v>32.547899999999998</v>
      </c>
      <c r="D56" s="31">
        <v>39.508699999999997</v>
      </c>
    </row>
    <row r="57" spans="1:9" x14ac:dyDescent="0.2">
      <c r="A57" s="7" t="s">
        <v>65</v>
      </c>
      <c r="C57" s="31">
        <v>98.890199999999993</v>
      </c>
      <c r="D57" s="31">
        <v>131.04499999999999</v>
      </c>
    </row>
    <row r="58" spans="1:9" x14ac:dyDescent="0.2">
      <c r="A58" s="7" t="s">
        <v>73</v>
      </c>
      <c r="C58" s="31">
        <v>38.633600000000001</v>
      </c>
      <c r="D58" s="31">
        <v>47.036200000000001</v>
      </c>
    </row>
    <row r="60" spans="1:9" x14ac:dyDescent="0.2">
      <c r="A60" s="14" t="s">
        <v>47</v>
      </c>
    </row>
    <row r="61" spans="1:9" x14ac:dyDescent="0.2">
      <c r="A61" s="87" t="s">
        <v>48</v>
      </c>
      <c r="B61" s="88"/>
      <c r="C61" s="32" t="s">
        <v>49</v>
      </c>
    </row>
    <row r="62" spans="1:9" x14ac:dyDescent="0.2">
      <c r="A62" s="83" t="s">
        <v>72</v>
      </c>
      <c r="B62" s="84"/>
      <c r="C62" s="33">
        <v>3.15</v>
      </c>
    </row>
    <row r="63" spans="1:9" x14ac:dyDescent="0.2">
      <c r="A63" s="83" t="s">
        <v>73</v>
      </c>
      <c r="B63" s="84"/>
      <c r="C63" s="33">
        <v>3.85</v>
      </c>
    </row>
    <row r="64" spans="1:9" x14ac:dyDescent="0.2">
      <c r="A64" s="7" t="s">
        <v>50</v>
      </c>
    </row>
    <row r="65" spans="1:4" x14ac:dyDescent="0.2">
      <c r="A65" s="7" t="s">
        <v>51</v>
      </c>
    </row>
    <row r="67" spans="1:4" x14ac:dyDescent="0.2">
      <c r="A67" s="14" t="s">
        <v>276</v>
      </c>
      <c r="D67" s="49">
        <v>0.1234</v>
      </c>
    </row>
    <row r="69" spans="1:4" x14ac:dyDescent="0.2">
      <c r="A69" s="92" t="s">
        <v>843</v>
      </c>
      <c r="B69" s="92"/>
      <c r="C69" s="92"/>
      <c r="D69" s="30" t="s">
        <v>53</v>
      </c>
    </row>
    <row r="71" spans="1:4" x14ac:dyDescent="0.2">
      <c r="A71" s="14" t="s">
        <v>819</v>
      </c>
    </row>
    <row r="72" spans="1:4" x14ac:dyDescent="0.2">
      <c r="A72" s="52"/>
    </row>
    <row r="73" spans="1:4" x14ac:dyDescent="0.2">
      <c r="A73" s="53" t="s">
        <v>814</v>
      </c>
    </row>
    <row r="74" spans="1:4" x14ac:dyDescent="0.2">
      <c r="A74" s="54"/>
    </row>
    <row r="75" spans="1:4" x14ac:dyDescent="0.2">
      <c r="A75" s="55"/>
    </row>
    <row r="76" spans="1:4" x14ac:dyDescent="0.2">
      <c r="A76" s="55"/>
    </row>
    <row r="77" spans="1:4" x14ac:dyDescent="0.2">
      <c r="A77" s="55"/>
    </row>
    <row r="78" spans="1:4" x14ac:dyDescent="0.2">
      <c r="A78" s="55"/>
    </row>
    <row r="79" spans="1:4" x14ac:dyDescent="0.2">
      <c r="A79" s="55"/>
    </row>
    <row r="80" spans="1:4"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3" t="s">
        <v>831</v>
      </c>
    </row>
    <row r="88" spans="1:1" x14ac:dyDescent="0.2">
      <c r="A88" s="55"/>
    </row>
    <row r="89" spans="1:1" x14ac:dyDescent="0.2">
      <c r="A89" s="53" t="s">
        <v>815</v>
      </c>
    </row>
    <row r="90" spans="1:1" x14ac:dyDescent="0.2">
      <c r="A90" s="55"/>
    </row>
    <row r="91" spans="1:1" x14ac:dyDescent="0.2">
      <c r="A91" s="55"/>
    </row>
    <row r="92" spans="1:1" x14ac:dyDescent="0.2">
      <c r="A92" s="55"/>
    </row>
    <row r="93" spans="1:1" x14ac:dyDescent="0.2">
      <c r="A93" s="55"/>
    </row>
    <row r="94" spans="1:1" x14ac:dyDescent="0.2">
      <c r="A94" s="55"/>
    </row>
    <row r="95" spans="1:1" x14ac:dyDescent="0.2">
      <c r="A95" s="55"/>
    </row>
    <row r="96" spans="1:1" x14ac:dyDescent="0.2">
      <c r="A96" s="55"/>
    </row>
    <row r="97" spans="1:1" x14ac:dyDescent="0.2">
      <c r="A97" s="55"/>
    </row>
    <row r="98" spans="1:1" x14ac:dyDescent="0.2">
      <c r="A98" s="55"/>
    </row>
    <row r="99" spans="1:1" x14ac:dyDescent="0.2">
      <c r="A99" s="55"/>
    </row>
    <row r="100" spans="1:1" x14ac:dyDescent="0.2">
      <c r="A100" s="55"/>
    </row>
    <row r="101" spans="1:1" x14ac:dyDescent="0.2">
      <c r="A101" s="55"/>
    </row>
  </sheetData>
  <mergeCells count="5">
    <mergeCell ref="A1:F1"/>
    <mergeCell ref="A61:B61"/>
    <mergeCell ref="A62:B62"/>
    <mergeCell ref="A63:B63"/>
    <mergeCell ref="A69:C69"/>
  </mergeCells>
  <conditionalFormatting sqref="F2:F3 F204:F65536">
    <cfRule type="cellIs" dxfId="35" priority="2" stopIfTrue="1" operator="between">
      <formula>0.009</formula>
      <formula>-0.009</formula>
    </cfRule>
  </conditionalFormatting>
  <conditionalFormatting sqref="F5:F103">
    <cfRule type="cellIs" dxfId="34" priority="1" stopIfTrue="1" operator="between">
      <formula>0.009</formula>
      <formula>-0.009</formula>
    </cfRule>
  </conditionalFormatting>
  <hyperlinks>
    <hyperlink ref="A72"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5"/>
  <sheetViews>
    <sheetView workbookViewId="0">
      <selection sqref="A1:F1"/>
    </sheetView>
  </sheetViews>
  <sheetFormatPr defaultColWidth="9.140625" defaultRowHeight="11.25" x14ac:dyDescent="0.2"/>
  <cols>
    <col min="1" max="1" width="38.7109375" style="7" bestFit="1" customWidth="1"/>
    <col min="2" max="2" width="33.85546875" style="7" bestFit="1" customWidth="1"/>
    <col min="3" max="3" width="25.5703125" style="7" bestFit="1" customWidth="1"/>
    <col min="4" max="4" width="15.140625" style="7" bestFit="1" customWidth="1"/>
    <col min="5" max="5" width="23" style="10" customWidth="1"/>
    <col min="6" max="6" width="14.7109375" style="11" bestFit="1" customWidth="1"/>
    <col min="7" max="16384" width="9.140625" style="7"/>
  </cols>
  <sheetData>
    <row r="1" spans="1:6" s="1" customFormat="1" ht="15" x14ac:dyDescent="0.2">
      <c r="A1" s="85" t="s">
        <v>21</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328</v>
      </c>
      <c r="D4" s="13" t="s">
        <v>1</v>
      </c>
      <c r="E4" s="50" t="s">
        <v>6</v>
      </c>
      <c r="F4" s="12" t="s">
        <v>3</v>
      </c>
    </row>
    <row r="5" spans="1:6" x14ac:dyDescent="0.2">
      <c r="A5" s="16" t="s">
        <v>74</v>
      </c>
      <c r="B5" s="17"/>
      <c r="C5" s="17"/>
      <c r="D5" s="17"/>
      <c r="E5" s="18"/>
      <c r="F5" s="19"/>
    </row>
    <row r="6" spans="1:6" x14ac:dyDescent="0.2">
      <c r="A6" s="20" t="s">
        <v>63</v>
      </c>
      <c r="B6" s="21"/>
      <c r="C6" s="21"/>
      <c r="D6" s="21"/>
      <c r="E6" s="22"/>
      <c r="F6" s="23"/>
    </row>
    <row r="7" spans="1:6" x14ac:dyDescent="0.2">
      <c r="A7" s="21" t="s">
        <v>113</v>
      </c>
      <c r="B7" s="21" t="s">
        <v>112</v>
      </c>
      <c r="C7" s="21" t="s">
        <v>114</v>
      </c>
      <c r="D7" s="24">
        <v>351259</v>
      </c>
      <c r="E7" s="22">
        <v>490.18193450000001</v>
      </c>
      <c r="F7" s="23">
        <v>2.2019079074171</v>
      </c>
    </row>
    <row r="8" spans="1:6" x14ac:dyDescent="0.2">
      <c r="A8" s="21" t="s">
        <v>703</v>
      </c>
      <c r="B8" s="21" t="s">
        <v>702</v>
      </c>
      <c r="C8" s="21" t="s">
        <v>132</v>
      </c>
      <c r="D8" s="24">
        <v>35918</v>
      </c>
      <c r="E8" s="22">
        <v>401.56324000000001</v>
      </c>
      <c r="F8" s="23">
        <v>1.8038308049560099</v>
      </c>
    </row>
    <row r="9" spans="1:6" x14ac:dyDescent="0.2">
      <c r="A9" s="21" t="s">
        <v>125</v>
      </c>
      <c r="B9" s="21" t="s">
        <v>124</v>
      </c>
      <c r="C9" s="21" t="s">
        <v>126</v>
      </c>
      <c r="D9" s="24">
        <v>33949</v>
      </c>
      <c r="E9" s="22">
        <v>369.9592275</v>
      </c>
      <c r="F9" s="23">
        <v>1.6618648936646401</v>
      </c>
    </row>
    <row r="10" spans="1:6" x14ac:dyDescent="0.2">
      <c r="A10" s="21" t="s">
        <v>588</v>
      </c>
      <c r="B10" s="21" t="s">
        <v>587</v>
      </c>
      <c r="C10" s="21" t="s">
        <v>129</v>
      </c>
      <c r="D10" s="24">
        <v>72489</v>
      </c>
      <c r="E10" s="22">
        <v>357.11705849999998</v>
      </c>
      <c r="F10" s="23">
        <v>1.6041775912993901</v>
      </c>
    </row>
    <row r="11" spans="1:6" x14ac:dyDescent="0.2">
      <c r="A11" s="21" t="s">
        <v>596</v>
      </c>
      <c r="B11" s="21" t="s">
        <v>595</v>
      </c>
      <c r="C11" s="21" t="s">
        <v>439</v>
      </c>
      <c r="D11" s="24">
        <v>26159</v>
      </c>
      <c r="E11" s="22">
        <v>346.266683</v>
      </c>
      <c r="F11" s="23">
        <v>1.5554374686421399</v>
      </c>
    </row>
    <row r="12" spans="1:6" x14ac:dyDescent="0.2">
      <c r="A12" s="21" t="s">
        <v>241</v>
      </c>
      <c r="B12" s="21" t="s">
        <v>240</v>
      </c>
      <c r="C12" s="21" t="s">
        <v>159</v>
      </c>
      <c r="D12" s="24">
        <v>57311</v>
      </c>
      <c r="E12" s="22">
        <v>330.45522599999998</v>
      </c>
      <c r="F12" s="23">
        <v>1.4844120600219799</v>
      </c>
    </row>
    <row r="13" spans="1:6" x14ac:dyDescent="0.2">
      <c r="A13" s="21" t="s">
        <v>92</v>
      </c>
      <c r="B13" s="21" t="s">
        <v>91</v>
      </c>
      <c r="C13" s="21" t="s">
        <v>93</v>
      </c>
      <c r="D13" s="24">
        <v>30097</v>
      </c>
      <c r="E13" s="22">
        <v>266.11767400000002</v>
      </c>
      <c r="F13" s="23">
        <v>1.19540637759682</v>
      </c>
    </row>
    <row r="14" spans="1:6" x14ac:dyDescent="0.2">
      <c r="A14" s="21" t="s">
        <v>467</v>
      </c>
      <c r="B14" s="21" t="s">
        <v>466</v>
      </c>
      <c r="C14" s="21" t="s">
        <v>320</v>
      </c>
      <c r="D14" s="24">
        <v>4564</v>
      </c>
      <c r="E14" s="22">
        <v>177.90700200000001</v>
      </c>
      <c r="F14" s="23">
        <v>0.79916212107704498</v>
      </c>
    </row>
    <row r="15" spans="1:6" x14ac:dyDescent="0.2">
      <c r="A15" s="21" t="s">
        <v>674</v>
      </c>
      <c r="B15" s="21" t="s">
        <v>673</v>
      </c>
      <c r="C15" s="21" t="s">
        <v>174</v>
      </c>
      <c r="D15" s="24">
        <v>1735</v>
      </c>
      <c r="E15" s="22">
        <v>110.2236825</v>
      </c>
      <c r="F15" s="23">
        <v>0.49512717829747199</v>
      </c>
    </row>
    <row r="16" spans="1:6" x14ac:dyDescent="0.2">
      <c r="A16" s="21" t="s">
        <v>312</v>
      </c>
      <c r="B16" s="21" t="s">
        <v>311</v>
      </c>
      <c r="C16" s="21" t="s">
        <v>313</v>
      </c>
      <c r="D16" s="24">
        <v>18361</v>
      </c>
      <c r="E16" s="22">
        <v>106.3744535</v>
      </c>
      <c r="F16" s="23">
        <v>0.477836357938691</v>
      </c>
    </row>
    <row r="17" spans="1:9" x14ac:dyDescent="0.2">
      <c r="A17" s="20" t="s">
        <v>30</v>
      </c>
      <c r="B17" s="20"/>
      <c r="C17" s="20"/>
      <c r="D17" s="20"/>
      <c r="E17" s="25">
        <f>SUM(E7:E16)</f>
        <v>2956.1661815000002</v>
      </c>
      <c r="F17" s="26">
        <f>SUM(F7:F16)</f>
        <v>13.279162760911285</v>
      </c>
      <c r="G17" s="14"/>
      <c r="H17" s="14"/>
      <c r="I17" s="14"/>
    </row>
    <row r="18" spans="1:9" x14ac:dyDescent="0.2">
      <c r="A18" s="21"/>
      <c r="B18" s="21"/>
      <c r="C18" s="21"/>
      <c r="D18" s="21"/>
      <c r="E18" s="22"/>
      <c r="F18" s="23"/>
    </row>
    <row r="19" spans="1:9" x14ac:dyDescent="0.2">
      <c r="A19" s="20" t="s">
        <v>325</v>
      </c>
      <c r="B19" s="21"/>
      <c r="C19" s="21"/>
      <c r="D19" s="21"/>
      <c r="E19" s="22"/>
      <c r="F19" s="23"/>
    </row>
    <row r="20" spans="1:9" x14ac:dyDescent="0.2">
      <c r="A20" s="21" t="s">
        <v>705</v>
      </c>
      <c r="B20" s="21" t="s">
        <v>704</v>
      </c>
      <c r="C20" s="21" t="s">
        <v>350</v>
      </c>
      <c r="D20" s="24">
        <v>166000</v>
      </c>
      <c r="E20" s="22">
        <v>2767.415978</v>
      </c>
      <c r="F20" s="23">
        <v>12.431292742941</v>
      </c>
    </row>
    <row r="21" spans="1:9" x14ac:dyDescent="0.2">
      <c r="A21" s="21" t="s">
        <v>707</v>
      </c>
      <c r="B21" s="21" t="s">
        <v>706</v>
      </c>
      <c r="C21" s="21" t="s">
        <v>350</v>
      </c>
      <c r="D21" s="24">
        <v>45179</v>
      </c>
      <c r="E21" s="22">
        <v>2044.3044159999999</v>
      </c>
      <c r="F21" s="23">
        <v>9.1830598843868394</v>
      </c>
    </row>
    <row r="22" spans="1:9" x14ac:dyDescent="0.2">
      <c r="A22" s="21" t="s">
        <v>432</v>
      </c>
      <c r="B22" s="21" t="s">
        <v>431</v>
      </c>
      <c r="C22" s="21" t="s">
        <v>82</v>
      </c>
      <c r="D22" s="24">
        <v>45900</v>
      </c>
      <c r="E22" s="22">
        <v>1319.0375690000001</v>
      </c>
      <c r="F22" s="23">
        <v>5.9251454387520299</v>
      </c>
    </row>
    <row r="23" spans="1:9" x14ac:dyDescent="0.2">
      <c r="A23" s="21" t="s">
        <v>709</v>
      </c>
      <c r="B23" s="21" t="s">
        <v>708</v>
      </c>
      <c r="C23" s="21" t="s">
        <v>159</v>
      </c>
      <c r="D23" s="24">
        <v>172400</v>
      </c>
      <c r="E23" s="22">
        <v>1115.906119</v>
      </c>
      <c r="F23" s="23">
        <v>5.0126745488235098</v>
      </c>
    </row>
    <row r="24" spans="1:9" x14ac:dyDescent="0.2">
      <c r="A24" s="21" t="s">
        <v>430</v>
      </c>
      <c r="B24" s="21" t="s">
        <v>429</v>
      </c>
      <c r="C24" s="21" t="s">
        <v>114</v>
      </c>
      <c r="D24" s="24">
        <v>97504</v>
      </c>
      <c r="E24" s="22">
        <v>720.17203700000005</v>
      </c>
      <c r="F24" s="23">
        <v>3.2350284483423302</v>
      </c>
    </row>
    <row r="25" spans="1:9" x14ac:dyDescent="0.2">
      <c r="A25" s="21" t="s">
        <v>361</v>
      </c>
      <c r="B25" s="21" t="s">
        <v>360</v>
      </c>
      <c r="C25" s="21" t="s">
        <v>93</v>
      </c>
      <c r="D25" s="24">
        <v>5095</v>
      </c>
      <c r="E25" s="22">
        <v>617.10855379999998</v>
      </c>
      <c r="F25" s="23">
        <v>2.7720650409790801</v>
      </c>
    </row>
    <row r="26" spans="1:9" x14ac:dyDescent="0.2">
      <c r="A26" s="21" t="s">
        <v>711</v>
      </c>
      <c r="B26" s="21" t="s">
        <v>710</v>
      </c>
      <c r="C26" s="21" t="s">
        <v>77</v>
      </c>
      <c r="D26" s="24">
        <v>1072900</v>
      </c>
      <c r="E26" s="22">
        <v>539.19140230000005</v>
      </c>
      <c r="F26" s="23">
        <v>2.4220595023492901</v>
      </c>
    </row>
    <row r="27" spans="1:9" x14ac:dyDescent="0.2">
      <c r="A27" s="21" t="s">
        <v>713</v>
      </c>
      <c r="B27" s="21" t="s">
        <v>712</v>
      </c>
      <c r="C27" s="21" t="s">
        <v>350</v>
      </c>
      <c r="D27" s="24">
        <v>5933</v>
      </c>
      <c r="E27" s="22">
        <v>497.41226080000001</v>
      </c>
      <c r="F27" s="23">
        <v>2.23438669036004</v>
      </c>
    </row>
    <row r="28" spans="1:9" x14ac:dyDescent="0.2">
      <c r="A28" s="21" t="s">
        <v>715</v>
      </c>
      <c r="B28" s="21" t="s">
        <v>714</v>
      </c>
      <c r="C28" s="21" t="s">
        <v>114</v>
      </c>
      <c r="D28" s="24">
        <v>55500</v>
      </c>
      <c r="E28" s="22">
        <v>490.38027970000002</v>
      </c>
      <c r="F28" s="23">
        <v>2.2027988783679602</v>
      </c>
    </row>
    <row r="29" spans="1:9" x14ac:dyDescent="0.2">
      <c r="A29" s="21" t="s">
        <v>717</v>
      </c>
      <c r="B29" s="21" t="s">
        <v>716</v>
      </c>
      <c r="C29" s="21" t="s">
        <v>126</v>
      </c>
      <c r="D29" s="24">
        <v>375500</v>
      </c>
      <c r="E29" s="22">
        <v>489.6942401</v>
      </c>
      <c r="F29" s="23">
        <v>2.19971717356874</v>
      </c>
    </row>
    <row r="30" spans="1:9" x14ac:dyDescent="0.2">
      <c r="A30" s="21" t="s">
        <v>719</v>
      </c>
      <c r="B30" s="21" t="s">
        <v>718</v>
      </c>
      <c r="C30" s="21" t="s">
        <v>171</v>
      </c>
      <c r="D30" s="24">
        <v>35785</v>
      </c>
      <c r="E30" s="22">
        <v>474.9472136</v>
      </c>
      <c r="F30" s="23">
        <v>2.1334732098976499</v>
      </c>
    </row>
    <row r="31" spans="1:9" x14ac:dyDescent="0.2">
      <c r="A31" s="21" t="s">
        <v>721</v>
      </c>
      <c r="B31" s="21" t="s">
        <v>720</v>
      </c>
      <c r="C31" s="21" t="s">
        <v>77</v>
      </c>
      <c r="D31" s="24">
        <v>23300</v>
      </c>
      <c r="E31" s="22">
        <v>472.09900800000003</v>
      </c>
      <c r="F31" s="23">
        <v>2.1206790084161402</v>
      </c>
    </row>
    <row r="32" spans="1:9" x14ac:dyDescent="0.2">
      <c r="A32" s="21" t="s">
        <v>723</v>
      </c>
      <c r="B32" s="21" t="s">
        <v>722</v>
      </c>
      <c r="C32" s="21" t="s">
        <v>114</v>
      </c>
      <c r="D32" s="24">
        <v>3363900</v>
      </c>
      <c r="E32" s="22">
        <v>469.10416880000002</v>
      </c>
      <c r="F32" s="23">
        <v>2.10722612561529</v>
      </c>
    </row>
    <row r="33" spans="1:6" x14ac:dyDescent="0.2">
      <c r="A33" s="21" t="s">
        <v>349</v>
      </c>
      <c r="B33" s="21" t="s">
        <v>348</v>
      </c>
      <c r="C33" s="21" t="s">
        <v>350</v>
      </c>
      <c r="D33" s="24">
        <v>16000</v>
      </c>
      <c r="E33" s="22">
        <v>410.30217699999997</v>
      </c>
      <c r="F33" s="23">
        <v>1.84308629996389</v>
      </c>
    </row>
    <row r="34" spans="1:6" x14ac:dyDescent="0.2">
      <c r="A34" s="21" t="s">
        <v>725</v>
      </c>
      <c r="B34" s="21" t="s">
        <v>724</v>
      </c>
      <c r="C34" s="21" t="s">
        <v>77</v>
      </c>
      <c r="D34" s="24">
        <v>8700</v>
      </c>
      <c r="E34" s="22">
        <v>400.88639519999998</v>
      </c>
      <c r="F34" s="23">
        <v>1.8007904033983</v>
      </c>
    </row>
    <row r="35" spans="1:6" x14ac:dyDescent="0.2">
      <c r="A35" s="21" t="s">
        <v>727</v>
      </c>
      <c r="B35" s="21" t="s">
        <v>726</v>
      </c>
      <c r="C35" s="21" t="s">
        <v>129</v>
      </c>
      <c r="D35" s="24">
        <v>544387</v>
      </c>
      <c r="E35" s="22">
        <v>388.60762190000003</v>
      </c>
      <c r="F35" s="23">
        <v>1.7456338867669201</v>
      </c>
    </row>
    <row r="36" spans="1:6" x14ac:dyDescent="0.2">
      <c r="A36" s="21" t="s">
        <v>853</v>
      </c>
      <c r="B36" s="21" t="s">
        <v>851</v>
      </c>
      <c r="C36" s="21" t="s">
        <v>90</v>
      </c>
      <c r="D36" s="21">
        <v>6499</v>
      </c>
      <c r="E36" s="22">
        <v>374.53581020000001</v>
      </c>
      <c r="F36" s="23">
        <v>1.6824230026581</v>
      </c>
    </row>
    <row r="37" spans="1:6" x14ac:dyDescent="0.2">
      <c r="A37" s="21" t="s">
        <v>729</v>
      </c>
      <c r="B37" s="21" t="s">
        <v>728</v>
      </c>
      <c r="C37" s="21" t="s">
        <v>146</v>
      </c>
      <c r="D37" s="24">
        <v>53700</v>
      </c>
      <c r="E37" s="22">
        <v>361.93681779999997</v>
      </c>
      <c r="F37" s="23">
        <v>1.6258280548672499</v>
      </c>
    </row>
    <row r="38" spans="1:6" x14ac:dyDescent="0.2">
      <c r="A38" s="21" t="s">
        <v>731</v>
      </c>
      <c r="B38" s="21" t="s">
        <v>730</v>
      </c>
      <c r="C38" s="21" t="s">
        <v>77</v>
      </c>
      <c r="D38" s="24">
        <v>17800</v>
      </c>
      <c r="E38" s="22">
        <v>351.65828779999998</v>
      </c>
      <c r="F38" s="23">
        <v>1.5796566746292</v>
      </c>
    </row>
    <row r="39" spans="1:6" x14ac:dyDescent="0.2">
      <c r="A39" s="21" t="s">
        <v>733</v>
      </c>
      <c r="B39" s="21" t="s">
        <v>732</v>
      </c>
      <c r="C39" s="21" t="s">
        <v>447</v>
      </c>
      <c r="D39" s="24">
        <v>1239</v>
      </c>
      <c r="E39" s="22">
        <v>335.07006439999998</v>
      </c>
      <c r="F39" s="23">
        <v>1.5051420144516101</v>
      </c>
    </row>
    <row r="40" spans="1:6" x14ac:dyDescent="0.2">
      <c r="A40" s="21" t="s">
        <v>735</v>
      </c>
      <c r="B40" s="21" t="s">
        <v>734</v>
      </c>
      <c r="C40" s="21" t="s">
        <v>77</v>
      </c>
      <c r="D40" s="24">
        <v>108500</v>
      </c>
      <c r="E40" s="22">
        <v>328.96715460000001</v>
      </c>
      <c r="F40" s="23">
        <v>1.4777276109391999</v>
      </c>
    </row>
    <row r="41" spans="1:6" x14ac:dyDescent="0.2">
      <c r="A41" s="21" t="s">
        <v>737</v>
      </c>
      <c r="B41" s="21" t="s">
        <v>736</v>
      </c>
      <c r="C41" s="21" t="s">
        <v>350</v>
      </c>
      <c r="D41" s="24">
        <v>1402</v>
      </c>
      <c r="E41" s="22">
        <v>325.04899879999999</v>
      </c>
      <c r="F41" s="23">
        <v>1.4601271698962</v>
      </c>
    </row>
    <row r="42" spans="1:6" x14ac:dyDescent="0.2">
      <c r="A42" s="21" t="s">
        <v>852</v>
      </c>
      <c r="B42" s="21" t="s">
        <v>850</v>
      </c>
      <c r="C42" s="21" t="s">
        <v>85</v>
      </c>
      <c r="D42" s="24">
        <v>9089</v>
      </c>
      <c r="E42" s="22">
        <v>316.2404846</v>
      </c>
      <c r="F42" s="23">
        <v>1.4205591325931499</v>
      </c>
    </row>
    <row r="43" spans="1:6" x14ac:dyDescent="0.2">
      <c r="A43" s="21" t="s">
        <v>739</v>
      </c>
      <c r="B43" s="21" t="s">
        <v>738</v>
      </c>
      <c r="C43" s="21" t="s">
        <v>166</v>
      </c>
      <c r="D43" s="24">
        <v>925401</v>
      </c>
      <c r="E43" s="22">
        <v>301.92703039999998</v>
      </c>
      <c r="F43" s="23">
        <v>1.35626278512049</v>
      </c>
    </row>
    <row r="44" spans="1:6" x14ac:dyDescent="0.2">
      <c r="A44" s="21" t="s">
        <v>741</v>
      </c>
      <c r="B44" s="21" t="s">
        <v>740</v>
      </c>
      <c r="C44" s="21" t="s">
        <v>742</v>
      </c>
      <c r="D44" s="24">
        <v>163000</v>
      </c>
      <c r="E44" s="22">
        <v>298.42936409999999</v>
      </c>
      <c r="F44" s="23">
        <v>1.34055119205387</v>
      </c>
    </row>
    <row r="45" spans="1:6" x14ac:dyDescent="0.2">
      <c r="A45" s="21" t="s">
        <v>744</v>
      </c>
      <c r="B45" s="21" t="s">
        <v>743</v>
      </c>
      <c r="C45" s="21" t="s">
        <v>353</v>
      </c>
      <c r="D45" s="24">
        <v>10227</v>
      </c>
      <c r="E45" s="22">
        <v>293.7556027</v>
      </c>
      <c r="F45" s="23">
        <v>1.3195565542271199</v>
      </c>
    </row>
    <row r="46" spans="1:6" x14ac:dyDescent="0.2">
      <c r="A46" s="21" t="s">
        <v>746</v>
      </c>
      <c r="B46" s="21" t="s">
        <v>745</v>
      </c>
      <c r="C46" s="21" t="s">
        <v>171</v>
      </c>
      <c r="D46" s="24">
        <v>11600</v>
      </c>
      <c r="E46" s="22">
        <v>291.46701760000002</v>
      </c>
      <c r="F46" s="23">
        <v>1.3092761801990001</v>
      </c>
    </row>
    <row r="47" spans="1:6" x14ac:dyDescent="0.2">
      <c r="A47" s="21" t="s">
        <v>748</v>
      </c>
      <c r="B47" s="21" t="s">
        <v>747</v>
      </c>
      <c r="C47" s="21" t="s">
        <v>159</v>
      </c>
      <c r="D47" s="24">
        <v>77310</v>
      </c>
      <c r="E47" s="22">
        <v>268.4726895</v>
      </c>
      <c r="F47" s="23">
        <v>1.2059851584260799</v>
      </c>
    </row>
    <row r="48" spans="1:6" x14ac:dyDescent="0.2">
      <c r="A48" s="21" t="s">
        <v>750</v>
      </c>
      <c r="B48" s="21" t="s">
        <v>749</v>
      </c>
      <c r="C48" s="21" t="s">
        <v>540</v>
      </c>
      <c r="D48" s="24">
        <v>36300</v>
      </c>
      <c r="E48" s="22">
        <v>235.04276050000001</v>
      </c>
      <c r="F48" s="23">
        <v>1.05581719051723</v>
      </c>
    </row>
    <row r="49" spans="1:9" x14ac:dyDescent="0.2">
      <c r="A49" s="21" t="s">
        <v>752</v>
      </c>
      <c r="B49" s="21" t="s">
        <v>751</v>
      </c>
      <c r="C49" s="21" t="s">
        <v>174</v>
      </c>
      <c r="D49" s="24">
        <v>364000</v>
      </c>
      <c r="E49" s="22">
        <v>234.281398</v>
      </c>
      <c r="F49" s="23">
        <v>1.0523971336135201</v>
      </c>
    </row>
    <row r="50" spans="1:9" x14ac:dyDescent="0.2">
      <c r="A50" s="21" t="s">
        <v>754</v>
      </c>
      <c r="B50" s="21" t="s">
        <v>753</v>
      </c>
      <c r="C50" s="21" t="s">
        <v>77</v>
      </c>
      <c r="D50" s="24">
        <v>764500</v>
      </c>
      <c r="E50" s="22">
        <v>229.31511789999999</v>
      </c>
      <c r="F50" s="23">
        <v>1.03008849542637</v>
      </c>
    </row>
    <row r="51" spans="1:9" x14ac:dyDescent="0.2">
      <c r="A51" s="21" t="s">
        <v>756</v>
      </c>
      <c r="B51" s="21" t="s">
        <v>755</v>
      </c>
      <c r="C51" s="21" t="s">
        <v>114</v>
      </c>
      <c r="D51" s="24">
        <v>23212</v>
      </c>
      <c r="E51" s="22">
        <v>213.9680726</v>
      </c>
      <c r="F51" s="23">
        <v>0.96114923425994803</v>
      </c>
    </row>
    <row r="52" spans="1:9" x14ac:dyDescent="0.2">
      <c r="A52" s="21" t="s">
        <v>758</v>
      </c>
      <c r="B52" s="21" t="s">
        <v>757</v>
      </c>
      <c r="C52" s="21" t="s">
        <v>114</v>
      </c>
      <c r="D52" s="24">
        <v>29490</v>
      </c>
      <c r="E52" s="22">
        <v>195.8929354</v>
      </c>
      <c r="F52" s="23">
        <v>0.87995532496395201</v>
      </c>
    </row>
    <row r="53" spans="1:9" x14ac:dyDescent="0.2">
      <c r="A53" s="21" t="s">
        <v>760</v>
      </c>
      <c r="B53" s="21" t="s">
        <v>759</v>
      </c>
      <c r="C53" s="21" t="s">
        <v>82</v>
      </c>
      <c r="D53" s="24">
        <v>11500</v>
      </c>
      <c r="E53" s="22">
        <v>189.655056</v>
      </c>
      <c r="F53" s="23">
        <v>0.85193463507381095</v>
      </c>
    </row>
    <row r="54" spans="1:9" x14ac:dyDescent="0.2">
      <c r="A54" s="21" t="s">
        <v>762</v>
      </c>
      <c r="B54" s="21" t="s">
        <v>761</v>
      </c>
      <c r="C54" s="21" t="s">
        <v>141</v>
      </c>
      <c r="D54" s="24">
        <v>45500</v>
      </c>
      <c r="E54" s="22">
        <v>185.42286899999999</v>
      </c>
      <c r="F54" s="23">
        <v>0.83292355905267301</v>
      </c>
    </row>
    <row r="55" spans="1:9" x14ac:dyDescent="0.2">
      <c r="A55" s="21" t="s">
        <v>764</v>
      </c>
      <c r="B55" s="21" t="s">
        <v>763</v>
      </c>
      <c r="C55" s="21" t="s">
        <v>98</v>
      </c>
      <c r="D55" s="24">
        <v>74000</v>
      </c>
      <c r="E55" s="22">
        <v>161.10249569999999</v>
      </c>
      <c r="F55" s="23">
        <v>0.723675913410184</v>
      </c>
    </row>
    <row r="56" spans="1:9" x14ac:dyDescent="0.2">
      <c r="A56" s="21" t="s">
        <v>766</v>
      </c>
      <c r="B56" s="21" t="s">
        <v>765</v>
      </c>
      <c r="C56" s="21" t="s">
        <v>129</v>
      </c>
      <c r="D56" s="24">
        <v>3034</v>
      </c>
      <c r="E56" s="22">
        <v>139.55142710000001</v>
      </c>
      <c r="F56" s="23">
        <v>0.62686804469092605</v>
      </c>
    </row>
    <row r="57" spans="1:9" x14ac:dyDescent="0.2">
      <c r="A57" s="21" t="s">
        <v>768</v>
      </c>
      <c r="B57" s="21" t="s">
        <v>767</v>
      </c>
      <c r="C57" s="21" t="s">
        <v>98</v>
      </c>
      <c r="D57" s="24">
        <v>167</v>
      </c>
      <c r="E57" s="22">
        <v>0.35292810000000002</v>
      </c>
      <c r="F57" s="23">
        <v>1.58536069864013E-3</v>
      </c>
    </row>
    <row r="58" spans="1:9" x14ac:dyDescent="0.2">
      <c r="A58" s="20" t="s">
        <v>30</v>
      </c>
      <c r="B58" s="20"/>
      <c r="C58" s="20"/>
      <c r="D58" s="20"/>
      <c r="E58" s="25">
        <f>SUM(E19:E57)</f>
        <v>18848.663823000006</v>
      </c>
      <c r="F58" s="26">
        <f>SUM(F19:F57)</f>
        <v>84.66860770469755</v>
      </c>
      <c r="G58" s="14"/>
      <c r="H58" s="14"/>
      <c r="I58" s="14"/>
    </row>
    <row r="59" spans="1:9" x14ac:dyDescent="0.2">
      <c r="A59" s="21"/>
      <c r="B59" s="21"/>
      <c r="C59" s="21"/>
      <c r="D59" s="21"/>
      <c r="E59" s="22"/>
      <c r="F59" s="23"/>
    </row>
    <row r="60" spans="1:9" x14ac:dyDescent="0.2">
      <c r="A60" s="20" t="s">
        <v>36</v>
      </c>
      <c r="B60" s="20"/>
      <c r="C60" s="20"/>
      <c r="D60" s="20"/>
      <c r="E60" s="25">
        <f>E17+E58</f>
        <v>21804.830004500007</v>
      </c>
      <c r="F60" s="26">
        <f>F17+F58</f>
        <v>97.947770465608841</v>
      </c>
      <c r="G60" s="14"/>
      <c r="H60" s="14"/>
      <c r="I60" s="14"/>
    </row>
    <row r="61" spans="1:9" x14ac:dyDescent="0.2">
      <c r="A61" s="20"/>
      <c r="B61" s="20"/>
      <c r="C61" s="20"/>
      <c r="D61" s="20"/>
      <c r="E61" s="25"/>
      <c r="F61" s="26"/>
      <c r="G61" s="14"/>
      <c r="H61" s="14"/>
      <c r="I61" s="14"/>
    </row>
    <row r="62" spans="1:9" x14ac:dyDescent="0.2">
      <c r="A62" s="20" t="s">
        <v>38</v>
      </c>
      <c r="B62" s="20"/>
      <c r="C62" s="20"/>
      <c r="D62" s="20"/>
      <c r="E62" s="25">
        <f>E64-(E17+E58)</f>
        <v>456.86099759999342</v>
      </c>
      <c r="F62" s="26">
        <f>F64-(F17+F58)</f>
        <v>2.0522295343911594</v>
      </c>
      <c r="G62" s="14"/>
      <c r="H62" s="14"/>
      <c r="I62" s="14"/>
    </row>
    <row r="63" spans="1:9" x14ac:dyDescent="0.2">
      <c r="A63" s="20"/>
      <c r="B63" s="20"/>
      <c r="C63" s="20"/>
      <c r="D63" s="20"/>
      <c r="E63" s="25"/>
      <c r="F63" s="26"/>
      <c r="G63" s="14"/>
      <c r="H63" s="14"/>
      <c r="I63" s="14"/>
    </row>
    <row r="64" spans="1:9" x14ac:dyDescent="0.2">
      <c r="A64" s="27" t="s">
        <v>37</v>
      </c>
      <c r="B64" s="27"/>
      <c r="C64" s="27"/>
      <c r="D64" s="27"/>
      <c r="E64" s="28">
        <v>22261.6910021</v>
      </c>
      <c r="F64" s="29">
        <v>100</v>
      </c>
      <c r="G64" s="14"/>
      <c r="H64" s="14"/>
      <c r="I64" s="14"/>
    </row>
    <row r="65" spans="1:6" x14ac:dyDescent="0.2">
      <c r="F65" s="15" t="s">
        <v>642</v>
      </c>
    </row>
    <row r="66" spans="1:6" x14ac:dyDescent="0.2">
      <c r="A66" s="14" t="s">
        <v>42</v>
      </c>
    </row>
    <row r="67" spans="1:6" x14ac:dyDescent="0.2">
      <c r="A67" s="14" t="s">
        <v>43</v>
      </c>
    </row>
    <row r="68" spans="1:6" x14ac:dyDescent="0.2">
      <c r="A68" s="14" t="s">
        <v>44</v>
      </c>
      <c r="B68" s="14"/>
      <c r="C68" s="30" t="s">
        <v>46</v>
      </c>
      <c r="D68" s="14" t="s">
        <v>45</v>
      </c>
    </row>
    <row r="69" spans="1:6" x14ac:dyDescent="0.2">
      <c r="A69" s="7" t="s">
        <v>64</v>
      </c>
      <c r="C69" s="31">
        <v>26.5656</v>
      </c>
      <c r="D69" s="31">
        <v>23.590599999999998</v>
      </c>
    </row>
    <row r="70" spans="1:6" x14ac:dyDescent="0.2">
      <c r="A70" s="7" t="s">
        <v>72</v>
      </c>
      <c r="C70" s="31">
        <v>12.913600000000001</v>
      </c>
      <c r="D70" s="31">
        <v>11.135199999999999</v>
      </c>
    </row>
    <row r="71" spans="1:6" x14ac:dyDescent="0.2">
      <c r="A71" s="7" t="s">
        <v>65</v>
      </c>
      <c r="C71" s="31">
        <v>28.546700000000001</v>
      </c>
      <c r="D71" s="31">
        <v>25.476400000000002</v>
      </c>
    </row>
    <row r="72" spans="1:6" x14ac:dyDescent="0.2">
      <c r="A72" s="7" t="s">
        <v>73</v>
      </c>
      <c r="C72" s="31">
        <v>13.7677</v>
      </c>
      <c r="D72" s="31">
        <v>11.6684</v>
      </c>
    </row>
    <row r="74" spans="1:6" x14ac:dyDescent="0.2">
      <c r="A74" s="14" t="s">
        <v>47</v>
      </c>
    </row>
    <row r="75" spans="1:6" x14ac:dyDescent="0.2">
      <c r="A75" s="87" t="s">
        <v>48</v>
      </c>
      <c r="B75" s="88"/>
      <c r="C75" s="32" t="s">
        <v>49</v>
      </c>
    </row>
    <row r="76" spans="1:6" x14ac:dyDescent="0.2">
      <c r="A76" s="83" t="s">
        <v>72</v>
      </c>
      <c r="B76" s="84"/>
      <c r="C76" s="33">
        <v>0.35</v>
      </c>
    </row>
    <row r="77" spans="1:6" x14ac:dyDescent="0.2">
      <c r="A77" s="83" t="s">
        <v>73</v>
      </c>
      <c r="B77" s="84"/>
      <c r="C77" s="33">
        <v>0.65</v>
      </c>
    </row>
    <row r="78" spans="1:6" x14ac:dyDescent="0.2">
      <c r="A78" s="7" t="s">
        <v>50</v>
      </c>
    </row>
    <row r="79" spans="1:6" x14ac:dyDescent="0.2">
      <c r="A79" s="7" t="s">
        <v>51</v>
      </c>
    </row>
    <row r="81" spans="1:4" x14ac:dyDescent="0.2">
      <c r="A81" s="14" t="s">
        <v>276</v>
      </c>
      <c r="D81" s="49">
        <v>0.66959999999999997</v>
      </c>
    </row>
    <row r="83" spans="1:4" x14ac:dyDescent="0.2">
      <c r="A83" s="92" t="s">
        <v>843</v>
      </c>
      <c r="B83" s="92"/>
      <c r="C83" s="92"/>
      <c r="D83" s="30" t="s">
        <v>53</v>
      </c>
    </row>
    <row r="85" spans="1:4" x14ac:dyDescent="0.2">
      <c r="A85" s="14" t="s">
        <v>819</v>
      </c>
    </row>
    <row r="86" spans="1:4" x14ac:dyDescent="0.2">
      <c r="A86" s="52"/>
    </row>
    <row r="87" spans="1:4" x14ac:dyDescent="0.2">
      <c r="A87" s="53" t="s">
        <v>814</v>
      </c>
    </row>
    <row r="88" spans="1:4" x14ac:dyDescent="0.2">
      <c r="A88" s="54"/>
    </row>
    <row r="89" spans="1:4" x14ac:dyDescent="0.2">
      <c r="A89" s="55"/>
    </row>
    <row r="90" spans="1:4" x14ac:dyDescent="0.2">
      <c r="A90" s="55"/>
    </row>
    <row r="91" spans="1:4" x14ac:dyDescent="0.2">
      <c r="A91" s="55"/>
    </row>
    <row r="92" spans="1:4" x14ac:dyDescent="0.2">
      <c r="A92" s="55"/>
    </row>
    <row r="93" spans="1:4" x14ac:dyDescent="0.2">
      <c r="A93" s="55"/>
    </row>
    <row r="94" spans="1:4" x14ac:dyDescent="0.2">
      <c r="A94" s="55"/>
    </row>
    <row r="95" spans="1:4" x14ac:dyDescent="0.2">
      <c r="A95" s="55"/>
    </row>
    <row r="96" spans="1:4" x14ac:dyDescent="0.2">
      <c r="A96" s="55"/>
    </row>
    <row r="97" spans="1:1" x14ac:dyDescent="0.2">
      <c r="A97" s="55"/>
    </row>
    <row r="98" spans="1:1" x14ac:dyDescent="0.2">
      <c r="A98" s="55"/>
    </row>
    <row r="99" spans="1:1" x14ac:dyDescent="0.2">
      <c r="A99" s="55"/>
    </row>
    <row r="100" spans="1:1" x14ac:dyDescent="0.2">
      <c r="A100" s="55"/>
    </row>
    <row r="101" spans="1:1" x14ac:dyDescent="0.2">
      <c r="A101" s="53" t="s">
        <v>832</v>
      </c>
    </row>
    <row r="102" spans="1:1" x14ac:dyDescent="0.2">
      <c r="A102" s="55"/>
    </row>
    <row r="103" spans="1:1" x14ac:dyDescent="0.2">
      <c r="A103" s="53" t="s">
        <v>815</v>
      </c>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5"/>
    </row>
  </sheetData>
  <mergeCells count="5">
    <mergeCell ref="A1:F1"/>
    <mergeCell ref="A75:B75"/>
    <mergeCell ref="A76:B76"/>
    <mergeCell ref="A77:B77"/>
    <mergeCell ref="A83:C83"/>
  </mergeCells>
  <conditionalFormatting sqref="F2:F3 F218:F65538">
    <cfRule type="cellIs" dxfId="33" priority="2" stopIfTrue="1" operator="between">
      <formula>0.009</formula>
      <formula>-0.009</formula>
    </cfRule>
  </conditionalFormatting>
  <conditionalFormatting sqref="F5:F117">
    <cfRule type="cellIs" dxfId="32" priority="1" stopIfTrue="1" operator="between">
      <formula>0.009</formula>
      <formula>-0.009</formula>
    </cfRule>
  </conditionalFormatting>
  <hyperlinks>
    <hyperlink ref="A88"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5"/>
  <sheetViews>
    <sheetView workbookViewId="0">
      <selection sqref="A1:F1"/>
    </sheetView>
  </sheetViews>
  <sheetFormatPr defaultColWidth="9.140625" defaultRowHeight="11.25" x14ac:dyDescent="0.2"/>
  <cols>
    <col min="1" max="1" width="38.7109375" style="7" bestFit="1" customWidth="1"/>
    <col min="2" max="2" width="31.7109375" style="7" bestFit="1" customWidth="1"/>
    <col min="3" max="3" width="25.5703125" style="7" bestFit="1" customWidth="1"/>
    <col min="4" max="4" width="15.140625" style="7" bestFit="1" customWidth="1"/>
    <col min="5" max="5" width="23" style="10" customWidth="1"/>
    <col min="6" max="6" width="13.5703125" style="11" bestFit="1" customWidth="1"/>
    <col min="7" max="16384" width="9.140625" style="7"/>
  </cols>
  <sheetData>
    <row r="1" spans="1:6" s="1" customFormat="1" ht="15" customHeight="1" x14ac:dyDescent="0.2">
      <c r="A1" s="85" t="s">
        <v>854</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328</v>
      </c>
      <c r="D4" s="13" t="s">
        <v>1</v>
      </c>
      <c r="E4" s="50" t="s">
        <v>6</v>
      </c>
      <c r="F4" s="12" t="s">
        <v>3</v>
      </c>
    </row>
    <row r="5" spans="1:6" x14ac:dyDescent="0.2">
      <c r="A5" s="16" t="s">
        <v>74</v>
      </c>
      <c r="B5" s="17"/>
      <c r="C5" s="17"/>
      <c r="D5" s="17"/>
      <c r="E5" s="18"/>
      <c r="F5" s="19"/>
    </row>
    <row r="6" spans="1:6" x14ac:dyDescent="0.2">
      <c r="A6" s="20" t="s">
        <v>63</v>
      </c>
      <c r="B6" s="21"/>
      <c r="C6" s="21"/>
      <c r="D6" s="21"/>
      <c r="E6" s="22"/>
      <c r="F6" s="23"/>
    </row>
    <row r="7" spans="1:6" x14ac:dyDescent="0.2">
      <c r="A7" s="21" t="s">
        <v>79</v>
      </c>
      <c r="B7" s="21" t="s">
        <v>78</v>
      </c>
      <c r="C7" s="21" t="s">
        <v>77</v>
      </c>
      <c r="D7" s="24">
        <v>490094</v>
      </c>
      <c r="E7" s="22">
        <v>7167.8697970000003</v>
      </c>
      <c r="F7" s="23">
        <v>11.4889030980153</v>
      </c>
    </row>
    <row r="8" spans="1:6" x14ac:dyDescent="0.2">
      <c r="A8" s="21" t="s">
        <v>89</v>
      </c>
      <c r="B8" s="21" t="s">
        <v>88</v>
      </c>
      <c r="C8" s="21" t="s">
        <v>90</v>
      </c>
      <c r="D8" s="24">
        <v>220196</v>
      </c>
      <c r="E8" s="22">
        <v>6282.7423699999999</v>
      </c>
      <c r="F8" s="23">
        <v>10.0701910501967</v>
      </c>
    </row>
    <row r="9" spans="1:6" x14ac:dyDescent="0.2">
      <c r="A9" s="21" t="s">
        <v>76</v>
      </c>
      <c r="B9" s="21" t="s">
        <v>75</v>
      </c>
      <c r="C9" s="21" t="s">
        <v>77</v>
      </c>
      <c r="D9" s="24">
        <v>457350</v>
      </c>
      <c r="E9" s="22">
        <v>4702.244025</v>
      </c>
      <c r="F9" s="23">
        <v>7.5369150774832798</v>
      </c>
    </row>
    <row r="10" spans="1:6" x14ac:dyDescent="0.2">
      <c r="A10" s="21" t="s">
        <v>81</v>
      </c>
      <c r="B10" s="21" t="s">
        <v>80</v>
      </c>
      <c r="C10" s="21" t="s">
        <v>82</v>
      </c>
      <c r="D10" s="24">
        <v>230417</v>
      </c>
      <c r="E10" s="22">
        <v>3826.9959530000001</v>
      </c>
      <c r="F10" s="23">
        <v>6.1340379925589197</v>
      </c>
    </row>
    <row r="11" spans="1:6" x14ac:dyDescent="0.2">
      <c r="A11" s="21" t="s">
        <v>84</v>
      </c>
      <c r="B11" s="21" t="s">
        <v>83</v>
      </c>
      <c r="C11" s="21" t="s">
        <v>85</v>
      </c>
      <c r="D11" s="24">
        <v>78948</v>
      </c>
      <c r="E11" s="22">
        <v>2747.1930299999999</v>
      </c>
      <c r="F11" s="23">
        <v>4.4032935037998104</v>
      </c>
    </row>
    <row r="12" spans="1:6" x14ac:dyDescent="0.2">
      <c r="A12" s="21" t="s">
        <v>293</v>
      </c>
      <c r="B12" s="21" t="s">
        <v>292</v>
      </c>
      <c r="C12" s="21" t="s">
        <v>219</v>
      </c>
      <c r="D12" s="24">
        <v>578260</v>
      </c>
      <c r="E12" s="22">
        <v>2553.3070299999999</v>
      </c>
      <c r="F12" s="23">
        <v>4.0925264936353498</v>
      </c>
    </row>
    <row r="13" spans="1:6" x14ac:dyDescent="0.2">
      <c r="A13" s="21" t="s">
        <v>332</v>
      </c>
      <c r="B13" s="21" t="s">
        <v>331</v>
      </c>
      <c r="C13" s="21" t="s">
        <v>82</v>
      </c>
      <c r="D13" s="24">
        <v>66277</v>
      </c>
      <c r="E13" s="22">
        <v>2529.097182</v>
      </c>
      <c r="F13" s="23">
        <v>4.0537221339626797</v>
      </c>
    </row>
    <row r="14" spans="1:6" x14ac:dyDescent="0.2">
      <c r="A14" s="21" t="s">
        <v>103</v>
      </c>
      <c r="B14" s="21" t="s">
        <v>102</v>
      </c>
      <c r="C14" s="21" t="s">
        <v>104</v>
      </c>
      <c r="D14" s="24">
        <v>164733</v>
      </c>
      <c r="E14" s="22">
        <v>1928.529231</v>
      </c>
      <c r="F14" s="23">
        <v>3.0911115971892</v>
      </c>
    </row>
    <row r="15" spans="1:6" x14ac:dyDescent="0.2">
      <c r="A15" s="21" t="s">
        <v>87</v>
      </c>
      <c r="B15" s="21" t="s">
        <v>86</v>
      </c>
      <c r="C15" s="21" t="s">
        <v>77</v>
      </c>
      <c r="D15" s="24">
        <v>180540</v>
      </c>
      <c r="E15" s="22">
        <v>1927.71585</v>
      </c>
      <c r="F15" s="23">
        <v>3.0898078827307298</v>
      </c>
    </row>
    <row r="16" spans="1:6" x14ac:dyDescent="0.2">
      <c r="A16" s="21" t="s">
        <v>233</v>
      </c>
      <c r="B16" s="21" t="s">
        <v>232</v>
      </c>
      <c r="C16" s="21" t="s">
        <v>77</v>
      </c>
      <c r="D16" s="24">
        <v>96049</v>
      </c>
      <c r="E16" s="22">
        <v>1753.1343730000001</v>
      </c>
      <c r="F16" s="23">
        <v>2.8099828121357202</v>
      </c>
    </row>
    <row r="17" spans="1:6" x14ac:dyDescent="0.2">
      <c r="A17" s="21" t="s">
        <v>106</v>
      </c>
      <c r="B17" s="21" t="s">
        <v>105</v>
      </c>
      <c r="C17" s="21" t="s">
        <v>77</v>
      </c>
      <c r="D17" s="24">
        <v>250625</v>
      </c>
      <c r="E17" s="22">
        <v>1605.253125</v>
      </c>
      <c r="F17" s="23">
        <v>2.5729537677470198</v>
      </c>
    </row>
    <row r="18" spans="1:6" x14ac:dyDescent="0.2">
      <c r="A18" s="21" t="s">
        <v>218</v>
      </c>
      <c r="B18" s="21" t="s">
        <v>217</v>
      </c>
      <c r="C18" s="21" t="s">
        <v>219</v>
      </c>
      <c r="D18" s="24">
        <v>57920</v>
      </c>
      <c r="E18" s="22">
        <v>1437.31376</v>
      </c>
      <c r="F18" s="23">
        <v>2.30377489794741</v>
      </c>
    </row>
    <row r="19" spans="1:6" x14ac:dyDescent="0.2">
      <c r="A19" s="21" t="s">
        <v>691</v>
      </c>
      <c r="B19" s="21" t="s">
        <v>690</v>
      </c>
      <c r="C19" s="21" t="s">
        <v>171</v>
      </c>
      <c r="D19" s="24">
        <v>17411</v>
      </c>
      <c r="E19" s="22">
        <v>1194.8995190000001</v>
      </c>
      <c r="F19" s="23">
        <v>1.91522518885621</v>
      </c>
    </row>
    <row r="20" spans="1:6" x14ac:dyDescent="0.2">
      <c r="A20" s="21" t="s">
        <v>95</v>
      </c>
      <c r="B20" s="21" t="s">
        <v>94</v>
      </c>
      <c r="C20" s="21" t="s">
        <v>82</v>
      </c>
      <c r="D20" s="24">
        <v>69117</v>
      </c>
      <c r="E20" s="22">
        <v>1089.2839200000001</v>
      </c>
      <c r="F20" s="23">
        <v>1.74594095003568</v>
      </c>
    </row>
    <row r="21" spans="1:6" x14ac:dyDescent="0.2">
      <c r="A21" s="21" t="s">
        <v>92</v>
      </c>
      <c r="B21" s="21" t="s">
        <v>91</v>
      </c>
      <c r="C21" s="21" t="s">
        <v>93</v>
      </c>
      <c r="D21" s="24">
        <v>114996</v>
      </c>
      <c r="E21" s="22">
        <v>1016.794632</v>
      </c>
      <c r="F21" s="23">
        <v>1.62975267805776</v>
      </c>
    </row>
    <row r="22" spans="1:6" x14ac:dyDescent="0.2">
      <c r="A22" s="21" t="s">
        <v>239</v>
      </c>
      <c r="B22" s="21" t="s">
        <v>238</v>
      </c>
      <c r="C22" s="21" t="s">
        <v>146</v>
      </c>
      <c r="D22" s="24">
        <v>27250</v>
      </c>
      <c r="E22" s="22">
        <v>1007.582375</v>
      </c>
      <c r="F22" s="23">
        <v>1.6149869623033699</v>
      </c>
    </row>
    <row r="23" spans="1:6" x14ac:dyDescent="0.2">
      <c r="A23" s="21" t="s">
        <v>97</v>
      </c>
      <c r="B23" s="21" t="s">
        <v>96</v>
      </c>
      <c r="C23" s="21" t="s">
        <v>98</v>
      </c>
      <c r="D23" s="24">
        <v>70513</v>
      </c>
      <c r="E23" s="22">
        <v>1000.191649</v>
      </c>
      <c r="F23" s="23">
        <v>1.60314085777821</v>
      </c>
    </row>
    <row r="24" spans="1:6" x14ac:dyDescent="0.2">
      <c r="A24" s="21" t="s">
        <v>108</v>
      </c>
      <c r="B24" s="21" t="s">
        <v>107</v>
      </c>
      <c r="C24" s="21" t="s">
        <v>109</v>
      </c>
      <c r="D24" s="24">
        <v>310302</v>
      </c>
      <c r="E24" s="22">
        <v>985.20884999999998</v>
      </c>
      <c r="F24" s="23">
        <v>1.57912592297567</v>
      </c>
    </row>
    <row r="25" spans="1:6" x14ac:dyDescent="0.2">
      <c r="A25" s="21" t="s">
        <v>214</v>
      </c>
      <c r="B25" s="21" t="s">
        <v>213</v>
      </c>
      <c r="C25" s="21" t="s">
        <v>93</v>
      </c>
      <c r="D25" s="24">
        <v>58473</v>
      </c>
      <c r="E25" s="22">
        <v>965.71083150000004</v>
      </c>
      <c r="F25" s="23">
        <v>1.5478738423026199</v>
      </c>
    </row>
    <row r="26" spans="1:6" x14ac:dyDescent="0.2">
      <c r="A26" s="21" t="s">
        <v>151</v>
      </c>
      <c r="B26" s="21" t="s">
        <v>150</v>
      </c>
      <c r="C26" s="21" t="s">
        <v>93</v>
      </c>
      <c r="D26" s="24">
        <v>8680</v>
      </c>
      <c r="E26" s="22">
        <v>884.22292000000004</v>
      </c>
      <c r="F26" s="23">
        <v>1.4172622735384901</v>
      </c>
    </row>
    <row r="27" spans="1:6" x14ac:dyDescent="0.2">
      <c r="A27" s="21" t="s">
        <v>221</v>
      </c>
      <c r="B27" s="21" t="s">
        <v>220</v>
      </c>
      <c r="C27" s="21" t="s">
        <v>146</v>
      </c>
      <c r="D27" s="24">
        <v>29442</v>
      </c>
      <c r="E27" s="22">
        <v>870.85019699999998</v>
      </c>
      <c r="F27" s="23">
        <v>1.39582802277017</v>
      </c>
    </row>
    <row r="28" spans="1:6" x14ac:dyDescent="0.2">
      <c r="A28" s="21" t="s">
        <v>300</v>
      </c>
      <c r="B28" s="21" t="s">
        <v>299</v>
      </c>
      <c r="C28" s="21" t="s">
        <v>109</v>
      </c>
      <c r="D28" s="24">
        <v>297628</v>
      </c>
      <c r="E28" s="22">
        <v>771.74940400000003</v>
      </c>
      <c r="F28" s="23">
        <v>1.2369859344010401</v>
      </c>
    </row>
    <row r="29" spans="1:6" x14ac:dyDescent="0.2">
      <c r="A29" s="21" t="s">
        <v>183</v>
      </c>
      <c r="B29" s="21" t="s">
        <v>182</v>
      </c>
      <c r="C29" s="21" t="s">
        <v>166</v>
      </c>
      <c r="D29" s="24">
        <v>7541</v>
      </c>
      <c r="E29" s="22">
        <v>766.71986349999997</v>
      </c>
      <c r="F29" s="23">
        <v>1.2289244175112899</v>
      </c>
    </row>
    <row r="30" spans="1:6" x14ac:dyDescent="0.2">
      <c r="A30" s="21" t="s">
        <v>122</v>
      </c>
      <c r="B30" s="21" t="s">
        <v>121</v>
      </c>
      <c r="C30" s="21" t="s">
        <v>123</v>
      </c>
      <c r="D30" s="24">
        <v>530056</v>
      </c>
      <c r="E30" s="22">
        <v>720.611132</v>
      </c>
      <c r="F30" s="23">
        <v>1.1550197898912899</v>
      </c>
    </row>
    <row r="31" spans="1:6" x14ac:dyDescent="0.2">
      <c r="A31" s="21" t="s">
        <v>770</v>
      </c>
      <c r="B31" s="21" t="s">
        <v>769</v>
      </c>
      <c r="C31" s="21" t="s">
        <v>771</v>
      </c>
      <c r="D31" s="24">
        <v>21590</v>
      </c>
      <c r="E31" s="22">
        <v>678.3578</v>
      </c>
      <c r="F31" s="23">
        <v>1.0872947264255099</v>
      </c>
    </row>
    <row r="32" spans="1:6" x14ac:dyDescent="0.2">
      <c r="A32" s="21" t="s">
        <v>111</v>
      </c>
      <c r="B32" s="21" t="s">
        <v>110</v>
      </c>
      <c r="C32" s="21" t="s">
        <v>77</v>
      </c>
      <c r="D32" s="24">
        <v>42622</v>
      </c>
      <c r="E32" s="22">
        <v>653.84279100000003</v>
      </c>
      <c r="F32" s="23">
        <v>1.0480012444253499</v>
      </c>
    </row>
    <row r="33" spans="1:6" x14ac:dyDescent="0.2">
      <c r="A33" s="21" t="s">
        <v>134</v>
      </c>
      <c r="B33" s="21" t="s">
        <v>133</v>
      </c>
      <c r="C33" s="21" t="s">
        <v>135</v>
      </c>
      <c r="D33" s="24">
        <v>254694</v>
      </c>
      <c r="E33" s="22">
        <v>642.46561499999996</v>
      </c>
      <c r="F33" s="23">
        <v>1.0297655235912699</v>
      </c>
    </row>
    <row r="34" spans="1:6" x14ac:dyDescent="0.2">
      <c r="A34" s="21" t="s">
        <v>773</v>
      </c>
      <c r="B34" s="21" t="s">
        <v>772</v>
      </c>
      <c r="C34" s="21" t="s">
        <v>683</v>
      </c>
      <c r="D34" s="24">
        <v>52197</v>
      </c>
      <c r="E34" s="22">
        <v>630.35707049999996</v>
      </c>
      <c r="F34" s="23">
        <v>1.01035754069561</v>
      </c>
    </row>
    <row r="35" spans="1:6" x14ac:dyDescent="0.2">
      <c r="A35" s="21" t="s">
        <v>290</v>
      </c>
      <c r="B35" s="21" t="s">
        <v>289</v>
      </c>
      <c r="C35" s="21" t="s">
        <v>291</v>
      </c>
      <c r="D35" s="24">
        <v>148916</v>
      </c>
      <c r="E35" s="22">
        <v>604.82233399999996</v>
      </c>
      <c r="F35" s="23">
        <v>0.96942960511778797</v>
      </c>
    </row>
    <row r="36" spans="1:6" x14ac:dyDescent="0.2">
      <c r="A36" s="21" t="s">
        <v>775</v>
      </c>
      <c r="B36" s="21" t="s">
        <v>774</v>
      </c>
      <c r="C36" s="21" t="s">
        <v>353</v>
      </c>
      <c r="D36" s="24">
        <v>23290</v>
      </c>
      <c r="E36" s="22">
        <v>583.64739999999995</v>
      </c>
      <c r="F36" s="23">
        <v>0.93548970780900997</v>
      </c>
    </row>
    <row r="37" spans="1:6" x14ac:dyDescent="0.2">
      <c r="A37" s="21" t="s">
        <v>777</v>
      </c>
      <c r="B37" s="21" t="s">
        <v>776</v>
      </c>
      <c r="C37" s="21" t="s">
        <v>171</v>
      </c>
      <c r="D37" s="24">
        <v>35427</v>
      </c>
      <c r="E37" s="22">
        <v>576.50357099999997</v>
      </c>
      <c r="F37" s="23">
        <v>0.92403933811003203</v>
      </c>
    </row>
    <row r="38" spans="1:6" x14ac:dyDescent="0.2">
      <c r="A38" s="21" t="s">
        <v>247</v>
      </c>
      <c r="B38" s="21" t="s">
        <v>246</v>
      </c>
      <c r="C38" s="21" t="s">
        <v>93</v>
      </c>
      <c r="D38" s="24">
        <v>7391</v>
      </c>
      <c r="E38" s="22">
        <v>566.70862050000005</v>
      </c>
      <c r="F38" s="23">
        <v>0.90833966159087198</v>
      </c>
    </row>
    <row r="39" spans="1:6" x14ac:dyDescent="0.2">
      <c r="A39" s="21" t="s">
        <v>312</v>
      </c>
      <c r="B39" s="21" t="s">
        <v>311</v>
      </c>
      <c r="C39" s="21" t="s">
        <v>313</v>
      </c>
      <c r="D39" s="24">
        <v>95394</v>
      </c>
      <c r="E39" s="22">
        <v>552.66513899999995</v>
      </c>
      <c r="F39" s="23">
        <v>0.88583029651007805</v>
      </c>
    </row>
    <row r="40" spans="1:6" x14ac:dyDescent="0.2">
      <c r="A40" s="21" t="s">
        <v>143</v>
      </c>
      <c r="B40" s="21" t="s">
        <v>142</v>
      </c>
      <c r="C40" s="21" t="s">
        <v>82</v>
      </c>
      <c r="D40" s="24">
        <v>40773</v>
      </c>
      <c r="E40" s="22">
        <v>543.7691145</v>
      </c>
      <c r="F40" s="23">
        <v>0.87157144885622595</v>
      </c>
    </row>
    <row r="41" spans="1:6" x14ac:dyDescent="0.2">
      <c r="A41" s="21" t="s">
        <v>295</v>
      </c>
      <c r="B41" s="21" t="s">
        <v>294</v>
      </c>
      <c r="C41" s="21" t="s">
        <v>166</v>
      </c>
      <c r="D41" s="24">
        <v>24081</v>
      </c>
      <c r="E41" s="22">
        <v>523.76175000000001</v>
      </c>
      <c r="F41" s="23">
        <v>0.83950297126147699</v>
      </c>
    </row>
    <row r="42" spans="1:6" x14ac:dyDescent="0.2">
      <c r="A42" s="21" t="s">
        <v>779</v>
      </c>
      <c r="B42" s="21" t="s">
        <v>778</v>
      </c>
      <c r="C42" s="21" t="s">
        <v>123</v>
      </c>
      <c r="D42" s="24">
        <v>60689</v>
      </c>
      <c r="E42" s="22">
        <v>496.83049849999998</v>
      </c>
      <c r="F42" s="23">
        <v>0.79633665441218404</v>
      </c>
    </row>
    <row r="43" spans="1:6" x14ac:dyDescent="0.2">
      <c r="A43" s="21" t="s">
        <v>216</v>
      </c>
      <c r="B43" s="21" t="s">
        <v>215</v>
      </c>
      <c r="C43" s="21" t="s">
        <v>98</v>
      </c>
      <c r="D43" s="24">
        <v>7951</v>
      </c>
      <c r="E43" s="22">
        <v>486.69263649999999</v>
      </c>
      <c r="F43" s="23">
        <v>0.78008734779283095</v>
      </c>
    </row>
    <row r="44" spans="1:6" x14ac:dyDescent="0.2">
      <c r="A44" s="21" t="s">
        <v>655</v>
      </c>
      <c r="B44" s="21" t="s">
        <v>654</v>
      </c>
      <c r="C44" s="21" t="s">
        <v>98</v>
      </c>
      <c r="D44" s="24">
        <v>34270</v>
      </c>
      <c r="E44" s="22">
        <v>462.98770000000002</v>
      </c>
      <c r="F44" s="23">
        <v>0.74209227727591298</v>
      </c>
    </row>
    <row r="45" spans="1:6" x14ac:dyDescent="0.2">
      <c r="A45" s="21" t="s">
        <v>703</v>
      </c>
      <c r="B45" s="21" t="s">
        <v>702</v>
      </c>
      <c r="C45" s="21" t="s">
        <v>132</v>
      </c>
      <c r="D45" s="24">
        <v>39436</v>
      </c>
      <c r="E45" s="22">
        <v>440.89447999999999</v>
      </c>
      <c r="F45" s="23">
        <v>0.70668052024185402</v>
      </c>
    </row>
    <row r="46" spans="1:6" x14ac:dyDescent="0.2">
      <c r="A46" s="21" t="s">
        <v>781</v>
      </c>
      <c r="B46" s="21" t="s">
        <v>780</v>
      </c>
      <c r="C46" s="21" t="s">
        <v>82</v>
      </c>
      <c r="D46" s="24">
        <v>92076</v>
      </c>
      <c r="E46" s="22">
        <v>440.261394</v>
      </c>
      <c r="F46" s="23">
        <v>0.70566578868105501</v>
      </c>
    </row>
    <row r="47" spans="1:6" x14ac:dyDescent="0.2">
      <c r="A47" s="21" t="s">
        <v>674</v>
      </c>
      <c r="B47" s="21" t="s">
        <v>673</v>
      </c>
      <c r="C47" s="21" t="s">
        <v>174</v>
      </c>
      <c r="D47" s="24">
        <v>6573</v>
      </c>
      <c r="E47" s="22">
        <v>417.57940350000001</v>
      </c>
      <c r="F47" s="23">
        <v>0.66931033046198096</v>
      </c>
    </row>
    <row r="48" spans="1:6" x14ac:dyDescent="0.2">
      <c r="A48" s="21" t="s">
        <v>676</v>
      </c>
      <c r="B48" s="21" t="s">
        <v>675</v>
      </c>
      <c r="C48" s="21" t="s">
        <v>159</v>
      </c>
      <c r="D48" s="24">
        <v>29419</v>
      </c>
      <c r="E48" s="22">
        <v>412.2043185</v>
      </c>
      <c r="F48" s="23">
        <v>0.66069496321096799</v>
      </c>
    </row>
    <row r="49" spans="1:9" x14ac:dyDescent="0.2">
      <c r="A49" s="21" t="s">
        <v>241</v>
      </c>
      <c r="B49" s="21" t="s">
        <v>240</v>
      </c>
      <c r="C49" s="21" t="s">
        <v>159</v>
      </c>
      <c r="D49" s="24">
        <v>70205</v>
      </c>
      <c r="E49" s="22">
        <v>404.80203</v>
      </c>
      <c r="F49" s="23">
        <v>0.64883032592142798</v>
      </c>
    </row>
    <row r="50" spans="1:9" x14ac:dyDescent="0.2">
      <c r="A50" s="21" t="s">
        <v>783</v>
      </c>
      <c r="B50" s="21" t="s">
        <v>782</v>
      </c>
      <c r="C50" s="21" t="s">
        <v>353</v>
      </c>
      <c r="D50" s="24">
        <v>7708</v>
      </c>
      <c r="E50" s="22">
        <v>400.69267200000002</v>
      </c>
      <c r="F50" s="23">
        <v>0.64224370853102697</v>
      </c>
    </row>
    <row r="51" spans="1:9" x14ac:dyDescent="0.2">
      <c r="A51" s="21" t="s">
        <v>785</v>
      </c>
      <c r="B51" s="21" t="s">
        <v>784</v>
      </c>
      <c r="C51" s="21" t="s">
        <v>93</v>
      </c>
      <c r="D51" s="24">
        <v>8484</v>
      </c>
      <c r="E51" s="22">
        <v>392.09230200000002</v>
      </c>
      <c r="F51" s="23">
        <v>0.628458745866326</v>
      </c>
    </row>
    <row r="52" spans="1:9" x14ac:dyDescent="0.2">
      <c r="A52" s="21" t="s">
        <v>685</v>
      </c>
      <c r="B52" s="21" t="s">
        <v>684</v>
      </c>
      <c r="C52" s="21" t="s">
        <v>93</v>
      </c>
      <c r="D52" s="24">
        <v>8939</v>
      </c>
      <c r="E52" s="22">
        <v>343.22184399999998</v>
      </c>
      <c r="F52" s="23">
        <v>0.55012753000738002</v>
      </c>
    </row>
    <row r="53" spans="1:9" x14ac:dyDescent="0.2">
      <c r="A53" s="21" t="s">
        <v>787</v>
      </c>
      <c r="B53" s="21" t="s">
        <v>786</v>
      </c>
      <c r="C53" s="21" t="s">
        <v>82</v>
      </c>
      <c r="D53" s="24">
        <v>5990</v>
      </c>
      <c r="E53" s="22">
        <v>326.36814500000003</v>
      </c>
      <c r="F53" s="23">
        <v>0.52311385367983898</v>
      </c>
    </row>
    <row r="54" spans="1:9" x14ac:dyDescent="0.2">
      <c r="A54" s="21" t="s">
        <v>243</v>
      </c>
      <c r="B54" s="21" t="s">
        <v>242</v>
      </c>
      <c r="C54" s="21" t="s">
        <v>90</v>
      </c>
      <c r="D54" s="24">
        <v>62334</v>
      </c>
      <c r="E54" s="22">
        <v>313.13484899999997</v>
      </c>
      <c r="F54" s="23">
        <v>0.50190308120250104</v>
      </c>
    </row>
    <row r="55" spans="1:9" x14ac:dyDescent="0.2">
      <c r="A55" s="21" t="s">
        <v>789</v>
      </c>
      <c r="B55" s="21" t="s">
        <v>788</v>
      </c>
      <c r="C55" s="21" t="s">
        <v>98</v>
      </c>
      <c r="D55" s="24">
        <v>8321</v>
      </c>
      <c r="E55" s="22">
        <v>305.43062600000002</v>
      </c>
      <c r="F55" s="23">
        <v>0.489554493128322</v>
      </c>
    </row>
    <row r="56" spans="1:9" x14ac:dyDescent="0.2">
      <c r="A56" s="21" t="s">
        <v>791</v>
      </c>
      <c r="B56" s="21" t="s">
        <v>790</v>
      </c>
      <c r="C56" s="21" t="s">
        <v>339</v>
      </c>
      <c r="D56" s="24">
        <v>32843</v>
      </c>
      <c r="E56" s="22">
        <v>176.596811</v>
      </c>
      <c r="F56" s="23">
        <v>0.283055315799219</v>
      </c>
    </row>
    <row r="57" spans="1:9" x14ac:dyDescent="0.2">
      <c r="A57" s="21" t="s">
        <v>321</v>
      </c>
      <c r="B57" s="21" t="s">
        <v>294</v>
      </c>
      <c r="C57" s="21" t="s">
        <v>166</v>
      </c>
      <c r="D57" s="24">
        <v>807</v>
      </c>
      <c r="E57" s="22">
        <v>6.5851199999999999</v>
      </c>
      <c r="F57" s="23">
        <v>1.05548520985226E-2</v>
      </c>
    </row>
    <row r="58" spans="1:9" x14ac:dyDescent="0.2">
      <c r="A58" s="20" t="s">
        <v>30</v>
      </c>
      <c r="B58" s="20"/>
      <c r="C58" s="20"/>
      <c r="D58" s="20"/>
      <c r="E58" s="25">
        <f>SUM(E7:E57)</f>
        <v>62118.497054500011</v>
      </c>
      <c r="F58" s="26">
        <f>SUM(F7:F57)</f>
        <v>99.565619000528514</v>
      </c>
      <c r="G58" s="14"/>
      <c r="H58" s="14"/>
      <c r="I58" s="14"/>
    </row>
    <row r="59" spans="1:9" x14ac:dyDescent="0.2">
      <c r="A59" s="21"/>
      <c r="B59" s="21"/>
      <c r="C59" s="21"/>
      <c r="D59" s="21"/>
      <c r="E59" s="22"/>
      <c r="F59" s="23"/>
    </row>
    <row r="60" spans="1:9" x14ac:dyDescent="0.2">
      <c r="A60" s="20" t="s">
        <v>36</v>
      </c>
      <c r="B60" s="20"/>
      <c r="C60" s="20"/>
      <c r="D60" s="20"/>
      <c r="E60" s="25">
        <f>E58</f>
        <v>62118.497054500011</v>
      </c>
      <c r="F60" s="26">
        <f>F58</f>
        <v>99.565619000528514</v>
      </c>
      <c r="G60" s="14"/>
      <c r="H60" s="14"/>
      <c r="I60" s="14"/>
    </row>
    <row r="61" spans="1:9" x14ac:dyDescent="0.2">
      <c r="A61" s="20"/>
      <c r="B61" s="20"/>
      <c r="C61" s="20"/>
      <c r="D61" s="20"/>
      <c r="E61" s="25"/>
      <c r="F61" s="26"/>
      <c r="G61" s="14"/>
      <c r="H61" s="14"/>
      <c r="I61" s="14"/>
    </row>
    <row r="62" spans="1:9" x14ac:dyDescent="0.2">
      <c r="A62" s="20" t="s">
        <v>38</v>
      </c>
      <c r="B62" s="20"/>
      <c r="C62" s="20"/>
      <c r="D62" s="20"/>
      <c r="E62" s="25">
        <f>E64-(E58)</f>
        <v>271.00815629999124</v>
      </c>
      <c r="F62" s="26">
        <f>F64-(F58)</f>
        <v>0.43438099947148601</v>
      </c>
      <c r="G62" s="14"/>
      <c r="H62" s="14"/>
      <c r="I62" s="14"/>
    </row>
    <row r="63" spans="1:9" x14ac:dyDescent="0.2">
      <c r="A63" s="20"/>
      <c r="B63" s="20"/>
      <c r="C63" s="20"/>
      <c r="D63" s="20"/>
      <c r="E63" s="25"/>
      <c r="F63" s="26"/>
      <c r="G63" s="14"/>
      <c r="H63" s="14"/>
      <c r="I63" s="14"/>
    </row>
    <row r="64" spans="1:9" x14ac:dyDescent="0.2">
      <c r="A64" s="27" t="s">
        <v>37</v>
      </c>
      <c r="B64" s="27"/>
      <c r="C64" s="27"/>
      <c r="D64" s="27"/>
      <c r="E64" s="28">
        <v>62389.505210800002</v>
      </c>
      <c r="F64" s="29">
        <v>100</v>
      </c>
      <c r="G64" s="14"/>
      <c r="H64" s="14"/>
      <c r="I64" s="14"/>
    </row>
    <row r="66" spans="1:4" x14ac:dyDescent="0.2">
      <c r="A66" s="14" t="s">
        <v>42</v>
      </c>
    </row>
    <row r="67" spans="1:4" x14ac:dyDescent="0.2">
      <c r="A67" s="14" t="s">
        <v>43</v>
      </c>
    </row>
    <row r="68" spans="1:4" x14ac:dyDescent="0.2">
      <c r="A68" s="14" t="s">
        <v>44</v>
      </c>
      <c r="B68" s="14"/>
      <c r="C68" s="30" t="s">
        <v>46</v>
      </c>
      <c r="D68" s="14" t="s">
        <v>45</v>
      </c>
    </row>
    <row r="69" spans="1:4" x14ac:dyDescent="0.2">
      <c r="A69" s="7" t="s">
        <v>64</v>
      </c>
      <c r="C69" s="31">
        <v>157.1679</v>
      </c>
      <c r="D69" s="31">
        <v>173.17179999999999</v>
      </c>
    </row>
    <row r="70" spans="1:4" x14ac:dyDescent="0.2">
      <c r="A70" s="7" t="s">
        <v>72</v>
      </c>
      <c r="C70" s="31">
        <v>157.1679</v>
      </c>
      <c r="D70" s="31">
        <v>173.17179999999999</v>
      </c>
    </row>
    <row r="71" spans="1:4" x14ac:dyDescent="0.2">
      <c r="A71" s="7" t="s">
        <v>65</v>
      </c>
      <c r="C71" s="31">
        <v>163.89189999999999</v>
      </c>
      <c r="D71" s="31">
        <v>180.92439999999999</v>
      </c>
    </row>
    <row r="72" spans="1:4" x14ac:dyDescent="0.2">
      <c r="A72" s="7" t="s">
        <v>73</v>
      </c>
      <c r="C72" s="31">
        <v>163.89189999999999</v>
      </c>
      <c r="D72" s="31">
        <v>180.92439999999999</v>
      </c>
    </row>
    <row r="74" spans="1:4" x14ac:dyDescent="0.2">
      <c r="A74" s="7" t="s">
        <v>51</v>
      </c>
    </row>
    <row r="76" spans="1:4" x14ac:dyDescent="0.2">
      <c r="A76" s="14" t="s">
        <v>47</v>
      </c>
      <c r="D76" s="30" t="s">
        <v>53</v>
      </c>
    </row>
    <row r="78" spans="1:4" x14ac:dyDescent="0.2">
      <c r="A78" s="14" t="s">
        <v>276</v>
      </c>
      <c r="D78" s="49">
        <v>1.2200000000000001E-2</v>
      </c>
    </row>
    <row r="80" spans="1:4" x14ac:dyDescent="0.2">
      <c r="A80" s="92" t="s">
        <v>843</v>
      </c>
      <c r="B80" s="92"/>
      <c r="C80" s="92"/>
      <c r="D80" s="30" t="s">
        <v>53</v>
      </c>
    </row>
    <row r="82" spans="1:1" x14ac:dyDescent="0.2">
      <c r="A82" s="14" t="s">
        <v>819</v>
      </c>
    </row>
    <row r="83" spans="1:1" x14ac:dyDescent="0.2">
      <c r="A83" s="14"/>
    </row>
    <row r="84" spans="1:1" x14ac:dyDescent="0.2">
      <c r="A84" s="53" t="s">
        <v>814</v>
      </c>
    </row>
    <row r="85" spans="1:1" x14ac:dyDescent="0.2">
      <c r="A85" s="54"/>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5"/>
    </row>
    <row r="93" spans="1:1" x14ac:dyDescent="0.2">
      <c r="A93" s="55"/>
    </row>
    <row r="94" spans="1:1" x14ac:dyDescent="0.2">
      <c r="A94" s="55"/>
    </row>
    <row r="95" spans="1:1" x14ac:dyDescent="0.2">
      <c r="A95" s="55"/>
    </row>
    <row r="96" spans="1:1" x14ac:dyDescent="0.2">
      <c r="A96" s="55"/>
    </row>
    <row r="97" spans="1:1" x14ac:dyDescent="0.2">
      <c r="A97" s="55"/>
    </row>
    <row r="98" spans="1:1" x14ac:dyDescent="0.2">
      <c r="A98" s="53" t="s">
        <v>833</v>
      </c>
    </row>
    <row r="99" spans="1:1" x14ac:dyDescent="0.2">
      <c r="A99" s="55"/>
    </row>
    <row r="100" spans="1:1" x14ac:dyDescent="0.2">
      <c r="A100" s="53" t="s">
        <v>815</v>
      </c>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5" spans="1:1" x14ac:dyDescent="0.2">
      <c r="A115" s="14" t="s">
        <v>834</v>
      </c>
    </row>
  </sheetData>
  <mergeCells count="2">
    <mergeCell ref="A1:F1"/>
    <mergeCell ref="A80:C80"/>
  </mergeCells>
  <conditionalFormatting sqref="F2:F3 F218:F65536">
    <cfRule type="cellIs" dxfId="31" priority="2" stopIfTrue="1" operator="between">
      <formula>0.009</formula>
      <formula>-0.009</formula>
    </cfRule>
  </conditionalFormatting>
  <conditionalFormatting sqref="F5:F117">
    <cfRule type="cellIs" dxfId="30" priority="1"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4"/>
  <sheetViews>
    <sheetView workbookViewId="0">
      <selection sqref="A1:F1"/>
    </sheetView>
  </sheetViews>
  <sheetFormatPr defaultColWidth="9.140625" defaultRowHeight="11.25" x14ac:dyDescent="0.2"/>
  <cols>
    <col min="1" max="1" width="38.7109375" style="7" bestFit="1" customWidth="1"/>
    <col min="2" max="2" width="36.28515625" style="7" customWidth="1"/>
    <col min="3" max="3" width="25.5703125" style="7" bestFit="1" customWidth="1"/>
    <col min="4" max="4" width="15.140625" style="7" bestFit="1" customWidth="1"/>
    <col min="5" max="5" width="23" style="10" customWidth="1"/>
    <col min="6" max="6" width="14.7109375" style="11" bestFit="1" customWidth="1"/>
    <col min="7" max="16384" width="9.140625" style="7"/>
  </cols>
  <sheetData>
    <row r="1" spans="1:6" s="1" customFormat="1" ht="15" x14ac:dyDescent="0.2">
      <c r="A1" s="85" t="s">
        <v>855</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328</v>
      </c>
      <c r="D4" s="13" t="s">
        <v>1</v>
      </c>
      <c r="E4" s="50" t="s">
        <v>6</v>
      </c>
      <c r="F4" s="12" t="s">
        <v>3</v>
      </c>
    </row>
    <row r="5" spans="1:6" x14ac:dyDescent="0.2">
      <c r="A5" s="16" t="s">
        <v>74</v>
      </c>
      <c r="B5" s="17"/>
      <c r="C5" s="17"/>
      <c r="D5" s="17"/>
      <c r="E5" s="18"/>
      <c r="F5" s="19"/>
    </row>
    <row r="6" spans="1:6" x14ac:dyDescent="0.2">
      <c r="A6" s="20" t="s">
        <v>63</v>
      </c>
      <c r="B6" s="21"/>
      <c r="C6" s="21"/>
      <c r="D6" s="21"/>
      <c r="E6" s="22"/>
      <c r="F6" s="23"/>
    </row>
    <row r="7" spans="1:6" x14ac:dyDescent="0.2">
      <c r="A7" s="21" t="s">
        <v>76</v>
      </c>
      <c r="B7" s="21" t="s">
        <v>75</v>
      </c>
      <c r="C7" s="21" t="s">
        <v>77</v>
      </c>
      <c r="D7" s="24">
        <v>4600000</v>
      </c>
      <c r="E7" s="22">
        <v>47294.9</v>
      </c>
      <c r="F7" s="23">
        <v>7.8399612601685096</v>
      </c>
    </row>
    <row r="8" spans="1:6" x14ac:dyDescent="0.2">
      <c r="A8" s="21" t="s">
        <v>79</v>
      </c>
      <c r="B8" s="21" t="s">
        <v>78</v>
      </c>
      <c r="C8" s="21" t="s">
        <v>77</v>
      </c>
      <c r="D8" s="24">
        <v>2600000</v>
      </c>
      <c r="E8" s="22">
        <v>38026.300000000003</v>
      </c>
      <c r="F8" s="23">
        <v>6.3035278405820803</v>
      </c>
    </row>
    <row r="9" spans="1:6" x14ac:dyDescent="0.2">
      <c r="A9" s="21" t="s">
        <v>84</v>
      </c>
      <c r="B9" s="21" t="s">
        <v>83</v>
      </c>
      <c r="C9" s="21" t="s">
        <v>85</v>
      </c>
      <c r="D9" s="24">
        <v>1000000</v>
      </c>
      <c r="E9" s="22">
        <v>34797.5</v>
      </c>
      <c r="F9" s="23">
        <v>5.7682974686639303</v>
      </c>
    </row>
    <row r="10" spans="1:6" x14ac:dyDescent="0.2">
      <c r="A10" s="21" t="s">
        <v>81</v>
      </c>
      <c r="B10" s="21" t="s">
        <v>80</v>
      </c>
      <c r="C10" s="21" t="s">
        <v>82</v>
      </c>
      <c r="D10" s="24">
        <v>2084000</v>
      </c>
      <c r="E10" s="22">
        <v>34613.156000000003</v>
      </c>
      <c r="F10" s="23">
        <v>5.7377392093474997</v>
      </c>
    </row>
    <row r="11" spans="1:6" x14ac:dyDescent="0.2">
      <c r="A11" s="21" t="s">
        <v>103</v>
      </c>
      <c r="B11" s="21" t="s">
        <v>102</v>
      </c>
      <c r="C11" s="21" t="s">
        <v>104</v>
      </c>
      <c r="D11" s="24">
        <v>2700000</v>
      </c>
      <c r="E11" s="22">
        <v>31608.9</v>
      </c>
      <c r="F11" s="23">
        <v>5.2397309535814696</v>
      </c>
    </row>
    <row r="12" spans="1:6" x14ac:dyDescent="0.2">
      <c r="A12" s="21" t="s">
        <v>87</v>
      </c>
      <c r="B12" s="21" t="s">
        <v>86</v>
      </c>
      <c r="C12" s="21" t="s">
        <v>77</v>
      </c>
      <c r="D12" s="24">
        <v>2600000</v>
      </c>
      <c r="E12" s="22">
        <v>27761.5</v>
      </c>
      <c r="F12" s="23">
        <v>4.60195675483335</v>
      </c>
    </row>
    <row r="13" spans="1:6" x14ac:dyDescent="0.2">
      <c r="A13" s="21" t="s">
        <v>95</v>
      </c>
      <c r="B13" s="21" t="s">
        <v>94</v>
      </c>
      <c r="C13" s="21" t="s">
        <v>82</v>
      </c>
      <c r="D13" s="24">
        <v>1491000</v>
      </c>
      <c r="E13" s="22">
        <v>23498.16</v>
      </c>
      <c r="F13" s="23">
        <v>3.8952331876215198</v>
      </c>
    </row>
    <row r="14" spans="1:6" x14ac:dyDescent="0.2">
      <c r="A14" s="21" t="s">
        <v>106</v>
      </c>
      <c r="B14" s="21" t="s">
        <v>105</v>
      </c>
      <c r="C14" s="21" t="s">
        <v>77</v>
      </c>
      <c r="D14" s="24">
        <v>3000000</v>
      </c>
      <c r="E14" s="22">
        <v>19215</v>
      </c>
      <c r="F14" s="23">
        <v>3.1852241069150802</v>
      </c>
    </row>
    <row r="15" spans="1:6" x14ac:dyDescent="0.2">
      <c r="A15" s="21" t="s">
        <v>108</v>
      </c>
      <c r="B15" s="21" t="s">
        <v>107</v>
      </c>
      <c r="C15" s="21" t="s">
        <v>109</v>
      </c>
      <c r="D15" s="24">
        <v>5782000</v>
      </c>
      <c r="E15" s="22">
        <v>18357.849999999999</v>
      </c>
      <c r="F15" s="23">
        <v>3.0431364231657998</v>
      </c>
    </row>
    <row r="16" spans="1:6" x14ac:dyDescent="0.2">
      <c r="A16" s="21" t="s">
        <v>125</v>
      </c>
      <c r="B16" s="21" t="s">
        <v>124</v>
      </c>
      <c r="C16" s="21" t="s">
        <v>126</v>
      </c>
      <c r="D16" s="24">
        <v>1650000</v>
      </c>
      <c r="E16" s="22">
        <v>17980.875</v>
      </c>
      <c r="F16" s="23">
        <v>2.9806461885728099</v>
      </c>
    </row>
    <row r="17" spans="1:6" x14ac:dyDescent="0.2">
      <c r="A17" s="21" t="s">
        <v>295</v>
      </c>
      <c r="B17" s="21" t="s">
        <v>294</v>
      </c>
      <c r="C17" s="21" t="s">
        <v>166</v>
      </c>
      <c r="D17" s="24">
        <v>800000</v>
      </c>
      <c r="E17" s="22">
        <v>17400</v>
      </c>
      <c r="F17" s="23">
        <v>2.8843559438106898</v>
      </c>
    </row>
    <row r="18" spans="1:6" x14ac:dyDescent="0.2">
      <c r="A18" s="21" t="s">
        <v>116</v>
      </c>
      <c r="B18" s="21" t="s">
        <v>115</v>
      </c>
      <c r="C18" s="21" t="s">
        <v>117</v>
      </c>
      <c r="D18" s="24">
        <v>8000000</v>
      </c>
      <c r="E18" s="22">
        <v>14872</v>
      </c>
      <c r="F18" s="23">
        <v>2.4652954940432501</v>
      </c>
    </row>
    <row r="19" spans="1:6" x14ac:dyDescent="0.2">
      <c r="A19" s="21" t="s">
        <v>89</v>
      </c>
      <c r="B19" s="21" t="s">
        <v>88</v>
      </c>
      <c r="C19" s="21" t="s">
        <v>90</v>
      </c>
      <c r="D19" s="24">
        <v>500000</v>
      </c>
      <c r="E19" s="22">
        <v>14266.25</v>
      </c>
      <c r="F19" s="23">
        <v>2.3648817806545499</v>
      </c>
    </row>
    <row r="20" spans="1:6" x14ac:dyDescent="0.2">
      <c r="A20" s="21" t="s">
        <v>100</v>
      </c>
      <c r="B20" s="21" t="s">
        <v>99</v>
      </c>
      <c r="C20" s="21" t="s">
        <v>101</v>
      </c>
      <c r="D20" s="24">
        <v>1800000</v>
      </c>
      <c r="E20" s="22">
        <v>12796.2</v>
      </c>
      <c r="F20" s="23">
        <v>2.12119514529829</v>
      </c>
    </row>
    <row r="21" spans="1:6" x14ac:dyDescent="0.2">
      <c r="A21" s="21" t="s">
        <v>119</v>
      </c>
      <c r="B21" s="21" t="s">
        <v>118</v>
      </c>
      <c r="C21" s="21" t="s">
        <v>120</v>
      </c>
      <c r="D21" s="24">
        <v>7283000</v>
      </c>
      <c r="E21" s="22">
        <v>12570.458000000001</v>
      </c>
      <c r="F21" s="23">
        <v>2.0837744395817599</v>
      </c>
    </row>
    <row r="22" spans="1:6" x14ac:dyDescent="0.2">
      <c r="A22" s="21" t="s">
        <v>92</v>
      </c>
      <c r="B22" s="21" t="s">
        <v>91</v>
      </c>
      <c r="C22" s="21" t="s">
        <v>93</v>
      </c>
      <c r="D22" s="24">
        <v>1350000</v>
      </c>
      <c r="E22" s="22">
        <v>11936.7</v>
      </c>
      <c r="F22" s="23">
        <v>1.97871790772902</v>
      </c>
    </row>
    <row r="23" spans="1:6" x14ac:dyDescent="0.2">
      <c r="A23" s="21" t="s">
        <v>288</v>
      </c>
      <c r="B23" s="21" t="s">
        <v>287</v>
      </c>
      <c r="C23" s="21" t="s">
        <v>93</v>
      </c>
      <c r="D23" s="24">
        <v>2000000</v>
      </c>
      <c r="E23" s="22">
        <v>11680</v>
      </c>
      <c r="F23" s="23">
        <v>1.93616536917867</v>
      </c>
    </row>
    <row r="24" spans="1:6" x14ac:dyDescent="0.2">
      <c r="A24" s="21" t="s">
        <v>137</v>
      </c>
      <c r="B24" s="21" t="s">
        <v>136</v>
      </c>
      <c r="C24" s="21" t="s">
        <v>138</v>
      </c>
      <c r="D24" s="24">
        <v>2133000</v>
      </c>
      <c r="E24" s="22">
        <v>10988.1495</v>
      </c>
      <c r="F24" s="23">
        <v>1.82147898401181</v>
      </c>
    </row>
    <row r="25" spans="1:6" x14ac:dyDescent="0.2">
      <c r="A25" s="21" t="s">
        <v>449</v>
      </c>
      <c r="B25" s="21" t="s">
        <v>448</v>
      </c>
      <c r="C25" s="21" t="s">
        <v>146</v>
      </c>
      <c r="D25" s="24">
        <v>3000000</v>
      </c>
      <c r="E25" s="22">
        <v>10506</v>
      </c>
      <c r="F25" s="23">
        <v>1.74155422676293</v>
      </c>
    </row>
    <row r="26" spans="1:6" x14ac:dyDescent="0.2">
      <c r="A26" s="21" t="s">
        <v>113</v>
      </c>
      <c r="B26" s="21" t="s">
        <v>112</v>
      </c>
      <c r="C26" s="21" t="s">
        <v>114</v>
      </c>
      <c r="D26" s="24">
        <v>7500000</v>
      </c>
      <c r="E26" s="22">
        <v>10466.25</v>
      </c>
      <c r="F26" s="23">
        <v>1.73496496533957</v>
      </c>
    </row>
    <row r="27" spans="1:6" x14ac:dyDescent="0.2">
      <c r="A27" s="21" t="s">
        <v>143</v>
      </c>
      <c r="B27" s="21" t="s">
        <v>142</v>
      </c>
      <c r="C27" s="21" t="s">
        <v>82</v>
      </c>
      <c r="D27" s="24">
        <v>740000</v>
      </c>
      <c r="E27" s="22">
        <v>9869.01</v>
      </c>
      <c r="F27" s="23">
        <v>1.63596193408202</v>
      </c>
    </row>
    <row r="28" spans="1:6" x14ac:dyDescent="0.2">
      <c r="A28" s="21" t="s">
        <v>604</v>
      </c>
      <c r="B28" s="21" t="s">
        <v>603</v>
      </c>
      <c r="C28" s="21" t="s">
        <v>126</v>
      </c>
      <c r="D28" s="24">
        <v>530000</v>
      </c>
      <c r="E28" s="22">
        <v>9582.93</v>
      </c>
      <c r="F28" s="23">
        <v>1.5885391439437799</v>
      </c>
    </row>
    <row r="29" spans="1:6" x14ac:dyDescent="0.2">
      <c r="A29" s="21" t="s">
        <v>131</v>
      </c>
      <c r="B29" s="21" t="s">
        <v>130</v>
      </c>
      <c r="C29" s="21" t="s">
        <v>132</v>
      </c>
      <c r="D29" s="24">
        <v>1800000</v>
      </c>
      <c r="E29" s="22">
        <v>9501.2999999999993</v>
      </c>
      <c r="F29" s="23">
        <v>1.57500753614531</v>
      </c>
    </row>
    <row r="30" spans="1:6" x14ac:dyDescent="0.2">
      <c r="A30" s="21" t="s">
        <v>245</v>
      </c>
      <c r="B30" s="21" t="s">
        <v>244</v>
      </c>
      <c r="C30" s="21" t="s">
        <v>90</v>
      </c>
      <c r="D30" s="24">
        <v>6000000</v>
      </c>
      <c r="E30" s="22">
        <v>8817</v>
      </c>
      <c r="F30" s="23">
        <v>1.4615727791137301</v>
      </c>
    </row>
    <row r="31" spans="1:6" x14ac:dyDescent="0.2">
      <c r="A31" s="21" t="s">
        <v>665</v>
      </c>
      <c r="B31" s="21" t="s">
        <v>664</v>
      </c>
      <c r="C31" s="21" t="s">
        <v>114</v>
      </c>
      <c r="D31" s="24">
        <v>3245000</v>
      </c>
      <c r="E31" s="22">
        <v>7916.1774999999998</v>
      </c>
      <c r="F31" s="23">
        <v>1.3122456105968601</v>
      </c>
    </row>
    <row r="32" spans="1:6" x14ac:dyDescent="0.2">
      <c r="A32" s="21" t="s">
        <v>231</v>
      </c>
      <c r="B32" s="21" t="s">
        <v>230</v>
      </c>
      <c r="C32" s="21" t="s">
        <v>98</v>
      </c>
      <c r="D32" s="24">
        <v>520000</v>
      </c>
      <c r="E32" s="22">
        <v>7827.82</v>
      </c>
      <c r="F32" s="23">
        <v>1.2975988013839199</v>
      </c>
    </row>
    <row r="33" spans="1:6" x14ac:dyDescent="0.2">
      <c r="A33" s="21" t="s">
        <v>176</v>
      </c>
      <c r="B33" s="21" t="s">
        <v>175</v>
      </c>
      <c r="C33" s="21" t="s">
        <v>146</v>
      </c>
      <c r="D33" s="24">
        <v>700000</v>
      </c>
      <c r="E33" s="22">
        <v>7649.25</v>
      </c>
      <c r="F33" s="23">
        <v>1.2679976840916001</v>
      </c>
    </row>
    <row r="34" spans="1:6" x14ac:dyDescent="0.2">
      <c r="A34" s="21" t="s">
        <v>251</v>
      </c>
      <c r="B34" s="21" t="s">
        <v>250</v>
      </c>
      <c r="C34" s="21" t="s">
        <v>166</v>
      </c>
      <c r="D34" s="24">
        <v>300000</v>
      </c>
      <c r="E34" s="22">
        <v>7632.9</v>
      </c>
      <c r="F34" s="23">
        <v>1.2652873841099199</v>
      </c>
    </row>
    <row r="35" spans="1:6" x14ac:dyDescent="0.2">
      <c r="A35" s="21" t="s">
        <v>165</v>
      </c>
      <c r="B35" s="21" t="s">
        <v>164</v>
      </c>
      <c r="C35" s="21" t="s">
        <v>166</v>
      </c>
      <c r="D35" s="24">
        <v>750000</v>
      </c>
      <c r="E35" s="22">
        <v>7018.875</v>
      </c>
      <c r="F35" s="23">
        <v>1.16350194397208</v>
      </c>
    </row>
    <row r="36" spans="1:6" x14ac:dyDescent="0.2">
      <c r="A36" s="21" t="s">
        <v>153</v>
      </c>
      <c r="B36" s="21" t="s">
        <v>152</v>
      </c>
      <c r="C36" s="21" t="s">
        <v>129</v>
      </c>
      <c r="D36" s="24">
        <v>1330000</v>
      </c>
      <c r="E36" s="22">
        <v>6910.0150000000003</v>
      </c>
      <c r="F36" s="23">
        <v>1.14545648488914</v>
      </c>
    </row>
    <row r="37" spans="1:6" x14ac:dyDescent="0.2">
      <c r="A37" s="21" t="s">
        <v>111</v>
      </c>
      <c r="B37" s="21" t="s">
        <v>110</v>
      </c>
      <c r="C37" s="21" t="s">
        <v>77</v>
      </c>
      <c r="D37" s="24">
        <v>450000</v>
      </c>
      <c r="E37" s="22">
        <v>6903.2250000000004</v>
      </c>
      <c r="F37" s="23">
        <v>1.1443309230007199</v>
      </c>
    </row>
    <row r="38" spans="1:6" x14ac:dyDescent="0.2">
      <c r="A38" s="21" t="s">
        <v>163</v>
      </c>
      <c r="B38" s="21" t="s">
        <v>162</v>
      </c>
      <c r="C38" s="21" t="s">
        <v>117</v>
      </c>
      <c r="D38" s="24">
        <v>230000</v>
      </c>
      <c r="E38" s="22">
        <v>6898.62</v>
      </c>
      <c r="F38" s="23">
        <v>1.14356756328111</v>
      </c>
    </row>
    <row r="39" spans="1:6" x14ac:dyDescent="0.2">
      <c r="A39" s="21" t="s">
        <v>158</v>
      </c>
      <c r="B39" s="21" t="s">
        <v>157</v>
      </c>
      <c r="C39" s="21" t="s">
        <v>159</v>
      </c>
      <c r="D39" s="24">
        <v>1350000</v>
      </c>
      <c r="E39" s="22">
        <v>6793.875</v>
      </c>
      <c r="F39" s="23">
        <v>1.12620423780212</v>
      </c>
    </row>
    <row r="40" spans="1:6" x14ac:dyDescent="0.2">
      <c r="A40" s="21" t="s">
        <v>233</v>
      </c>
      <c r="B40" s="21" t="s">
        <v>232</v>
      </c>
      <c r="C40" s="21" t="s">
        <v>77</v>
      </c>
      <c r="D40" s="24">
        <v>325000</v>
      </c>
      <c r="E40" s="22">
        <v>5932.0625</v>
      </c>
      <c r="F40" s="23">
        <v>0.98334366269721096</v>
      </c>
    </row>
    <row r="41" spans="1:6" x14ac:dyDescent="0.2">
      <c r="A41" s="21" t="s">
        <v>667</v>
      </c>
      <c r="B41" s="21" t="s">
        <v>666</v>
      </c>
      <c r="C41" s="21" t="s">
        <v>146</v>
      </c>
      <c r="D41" s="24">
        <v>1650000</v>
      </c>
      <c r="E41" s="22">
        <v>5638.875</v>
      </c>
      <c r="F41" s="23">
        <v>0.93474267946295897</v>
      </c>
    </row>
    <row r="42" spans="1:6" x14ac:dyDescent="0.2">
      <c r="A42" s="21" t="s">
        <v>225</v>
      </c>
      <c r="B42" s="21" t="s">
        <v>224</v>
      </c>
      <c r="C42" s="21" t="s">
        <v>90</v>
      </c>
      <c r="D42" s="24">
        <v>1200000</v>
      </c>
      <c r="E42" s="22">
        <v>5559</v>
      </c>
      <c r="F42" s="23">
        <v>0.92150199377262099</v>
      </c>
    </row>
    <row r="43" spans="1:6" x14ac:dyDescent="0.2">
      <c r="A43" s="21" t="s">
        <v>635</v>
      </c>
      <c r="B43" s="21" t="s">
        <v>634</v>
      </c>
      <c r="C43" s="21" t="s">
        <v>129</v>
      </c>
      <c r="D43" s="24">
        <v>3000000</v>
      </c>
      <c r="E43" s="22">
        <v>5457</v>
      </c>
      <c r="F43" s="23">
        <v>0.90459370030890296</v>
      </c>
    </row>
    <row r="44" spans="1:6" x14ac:dyDescent="0.2">
      <c r="A44" s="21" t="s">
        <v>161</v>
      </c>
      <c r="B44" s="21" t="s">
        <v>160</v>
      </c>
      <c r="C44" s="21" t="s">
        <v>98</v>
      </c>
      <c r="D44" s="24">
        <v>101031</v>
      </c>
      <c r="E44" s="22">
        <v>5047.559276</v>
      </c>
      <c r="F44" s="23">
        <v>0.83672170111881405</v>
      </c>
    </row>
    <row r="45" spans="1:6" x14ac:dyDescent="0.2">
      <c r="A45" s="21" t="s">
        <v>185</v>
      </c>
      <c r="B45" s="21" t="s">
        <v>184</v>
      </c>
      <c r="C45" s="21" t="s">
        <v>129</v>
      </c>
      <c r="D45" s="24">
        <v>602474</v>
      </c>
      <c r="E45" s="22">
        <v>5009.5713100000003</v>
      </c>
      <c r="F45" s="23">
        <v>0.830424527812758</v>
      </c>
    </row>
    <row r="46" spans="1:6" x14ac:dyDescent="0.2">
      <c r="A46" s="21" t="s">
        <v>170</v>
      </c>
      <c r="B46" s="21" t="s">
        <v>169</v>
      </c>
      <c r="C46" s="21" t="s">
        <v>171</v>
      </c>
      <c r="D46" s="24">
        <v>700000</v>
      </c>
      <c r="E46" s="22">
        <v>5007.45</v>
      </c>
      <c r="F46" s="23">
        <v>0.83007288338131102</v>
      </c>
    </row>
    <row r="47" spans="1:6" x14ac:dyDescent="0.2">
      <c r="A47" s="21" t="s">
        <v>598</v>
      </c>
      <c r="B47" s="21" t="s">
        <v>597</v>
      </c>
      <c r="C47" s="21" t="s">
        <v>476</v>
      </c>
      <c r="D47" s="24">
        <v>13000</v>
      </c>
      <c r="E47" s="22">
        <v>4850.8329999999996</v>
      </c>
      <c r="F47" s="23">
        <v>0.80411086183810498</v>
      </c>
    </row>
    <row r="48" spans="1:6" x14ac:dyDescent="0.2">
      <c r="A48" s="21" t="s">
        <v>308</v>
      </c>
      <c r="B48" s="21" t="s">
        <v>307</v>
      </c>
      <c r="C48" s="21" t="s">
        <v>120</v>
      </c>
      <c r="D48" s="24">
        <v>1500000</v>
      </c>
      <c r="E48" s="22">
        <v>4036.5</v>
      </c>
      <c r="F48" s="23">
        <v>0.66912084868918598</v>
      </c>
    </row>
    <row r="49" spans="1:9" x14ac:dyDescent="0.2">
      <c r="A49" s="21" t="s">
        <v>180</v>
      </c>
      <c r="B49" s="21" t="s">
        <v>179</v>
      </c>
      <c r="C49" s="21" t="s">
        <v>181</v>
      </c>
      <c r="D49" s="24">
        <v>140000</v>
      </c>
      <c r="E49" s="22">
        <v>4013.24</v>
      </c>
      <c r="F49" s="23">
        <v>0.66526509470912598</v>
      </c>
    </row>
    <row r="50" spans="1:9" x14ac:dyDescent="0.2">
      <c r="A50" s="21" t="s">
        <v>140</v>
      </c>
      <c r="B50" s="21" t="s">
        <v>139</v>
      </c>
      <c r="C50" s="21" t="s">
        <v>141</v>
      </c>
      <c r="D50" s="24">
        <v>450000</v>
      </c>
      <c r="E50" s="22">
        <v>3993.75</v>
      </c>
      <c r="F50" s="23">
        <v>0.66203428451689195</v>
      </c>
    </row>
    <row r="51" spans="1:9" x14ac:dyDescent="0.2">
      <c r="A51" s="21" t="s">
        <v>187</v>
      </c>
      <c r="B51" s="21" t="s">
        <v>186</v>
      </c>
      <c r="C51" s="21" t="s">
        <v>146</v>
      </c>
      <c r="D51" s="24">
        <v>90000</v>
      </c>
      <c r="E51" s="22">
        <v>3993.3449999999998</v>
      </c>
      <c r="F51" s="23">
        <v>0.66196714864578599</v>
      </c>
    </row>
    <row r="52" spans="1:9" x14ac:dyDescent="0.2">
      <c r="A52" s="21" t="s">
        <v>302</v>
      </c>
      <c r="B52" s="21" t="s">
        <v>301</v>
      </c>
      <c r="C52" s="21" t="s">
        <v>77</v>
      </c>
      <c r="D52" s="24">
        <v>2450000</v>
      </c>
      <c r="E52" s="22">
        <v>3550.05</v>
      </c>
      <c r="F52" s="23">
        <v>0.58848320794971998</v>
      </c>
    </row>
    <row r="53" spans="1:9" x14ac:dyDescent="0.2">
      <c r="A53" s="21" t="s">
        <v>304</v>
      </c>
      <c r="B53" s="21" t="s">
        <v>303</v>
      </c>
      <c r="C53" s="21" t="s">
        <v>120</v>
      </c>
      <c r="D53" s="24">
        <v>600000</v>
      </c>
      <c r="E53" s="22">
        <v>2207.1</v>
      </c>
      <c r="F53" s="23">
        <v>0.36586563238991698</v>
      </c>
    </row>
    <row r="54" spans="1:9" x14ac:dyDescent="0.2">
      <c r="A54" s="21" t="s">
        <v>564</v>
      </c>
      <c r="B54" s="21" t="s">
        <v>563</v>
      </c>
      <c r="C54" s="21" t="s">
        <v>141</v>
      </c>
      <c r="D54" s="24">
        <v>626995</v>
      </c>
      <c r="E54" s="22">
        <v>1211.6678380000001</v>
      </c>
      <c r="F54" s="23">
        <v>0.200855248876985</v>
      </c>
    </row>
    <row r="55" spans="1:9" x14ac:dyDescent="0.2">
      <c r="A55" s="21" t="s">
        <v>321</v>
      </c>
      <c r="B55" s="21" t="s">
        <v>294</v>
      </c>
      <c r="C55" s="21" t="s">
        <v>166</v>
      </c>
      <c r="D55" s="24">
        <v>26815</v>
      </c>
      <c r="E55" s="22">
        <v>218.81039999999999</v>
      </c>
      <c r="F55" s="23">
        <v>3.6271671138367503E-2</v>
      </c>
    </row>
    <row r="56" spans="1:9" x14ac:dyDescent="0.2">
      <c r="A56" s="20" t="s">
        <v>30</v>
      </c>
      <c r="B56" s="20"/>
      <c r="C56" s="20"/>
      <c r="D56" s="20"/>
      <c r="E56" s="25">
        <f>SUM(E7:E55)</f>
        <v>589683.96032399987</v>
      </c>
      <c r="F56" s="26">
        <f>SUM(F7:F55)</f>
        <v>97.750484823583548</v>
      </c>
      <c r="G56" s="14"/>
      <c r="H56" s="14"/>
      <c r="I56" s="14"/>
    </row>
    <row r="57" spans="1:9" x14ac:dyDescent="0.2">
      <c r="A57" s="21"/>
      <c r="B57" s="21"/>
      <c r="C57" s="21"/>
      <c r="D57" s="21"/>
      <c r="E57" s="22"/>
      <c r="F57" s="23"/>
    </row>
    <row r="58" spans="1:9" x14ac:dyDescent="0.2">
      <c r="A58" s="20" t="s">
        <v>263</v>
      </c>
      <c r="B58" s="21"/>
      <c r="C58" s="21"/>
      <c r="D58" s="21"/>
      <c r="E58" s="22"/>
      <c r="F58" s="23"/>
    </row>
    <row r="59" spans="1:9" x14ac:dyDescent="0.2">
      <c r="A59" s="21" t="s">
        <v>266</v>
      </c>
      <c r="B59" s="21" t="s">
        <v>265</v>
      </c>
      <c r="C59" s="21" t="s">
        <v>149</v>
      </c>
      <c r="D59" s="24">
        <v>3000</v>
      </c>
      <c r="E59" s="22">
        <v>2.9999999999999997E-4</v>
      </c>
      <c r="F59" s="23">
        <v>4.97302748932877E-8</v>
      </c>
    </row>
    <row r="60" spans="1:9" x14ac:dyDescent="0.2">
      <c r="A60" s="21"/>
      <c r="B60" s="21" t="s">
        <v>264</v>
      </c>
      <c r="C60" s="21" t="s">
        <v>171</v>
      </c>
      <c r="D60" s="24">
        <v>2900</v>
      </c>
      <c r="E60" s="22">
        <v>2.9E-4</v>
      </c>
      <c r="F60" s="23">
        <v>4.8072599063511402E-8</v>
      </c>
    </row>
    <row r="61" spans="1:9" x14ac:dyDescent="0.2">
      <c r="A61" s="20" t="s">
        <v>30</v>
      </c>
      <c r="B61" s="20"/>
      <c r="C61" s="20"/>
      <c r="D61" s="20"/>
      <c r="E61" s="25">
        <f>SUM(E58:E60)</f>
        <v>5.9000000000000003E-4</v>
      </c>
      <c r="F61" s="26">
        <f>SUM(F58:F60)</f>
        <v>9.7802873956799108E-8</v>
      </c>
      <c r="G61" s="14"/>
      <c r="H61" s="14"/>
      <c r="I61" s="14"/>
    </row>
    <row r="62" spans="1:9" x14ac:dyDescent="0.2">
      <c r="A62" s="21"/>
      <c r="B62" s="21"/>
      <c r="C62" s="21"/>
      <c r="D62" s="21"/>
      <c r="E62" s="22"/>
      <c r="F62" s="23"/>
    </row>
    <row r="63" spans="1:9" x14ac:dyDescent="0.2">
      <c r="A63" s="20" t="s">
        <v>36</v>
      </c>
      <c r="B63" s="20"/>
      <c r="C63" s="20"/>
      <c r="D63" s="20"/>
      <c r="E63" s="25">
        <f>E56+E61</f>
        <v>589683.96091399982</v>
      </c>
      <c r="F63" s="26">
        <f>F56+F61</f>
        <v>97.750484921386416</v>
      </c>
      <c r="G63" s="14"/>
      <c r="H63" s="14"/>
      <c r="I63" s="14"/>
    </row>
    <row r="64" spans="1:9" x14ac:dyDescent="0.2">
      <c r="A64" s="20"/>
      <c r="B64" s="20"/>
      <c r="C64" s="20"/>
      <c r="D64" s="20"/>
      <c r="E64" s="25"/>
      <c r="F64" s="26"/>
      <c r="G64" s="14"/>
      <c r="H64" s="14"/>
      <c r="I64" s="14"/>
    </row>
    <row r="65" spans="1:9" x14ac:dyDescent="0.2">
      <c r="A65" s="20" t="s">
        <v>38</v>
      </c>
      <c r="B65" s="20"/>
      <c r="C65" s="20"/>
      <c r="D65" s="20"/>
      <c r="E65" s="25">
        <f>E67-(E56+E61)</f>
        <v>13570.295459500165</v>
      </c>
      <c r="F65" s="26">
        <f>F67-(F56+F61)</f>
        <v>2.2495150786135838</v>
      </c>
      <c r="G65" s="14"/>
      <c r="H65" s="14"/>
      <c r="I65" s="14"/>
    </row>
    <row r="66" spans="1:9" x14ac:dyDescent="0.2">
      <c r="A66" s="20"/>
      <c r="B66" s="20"/>
      <c r="C66" s="20"/>
      <c r="D66" s="20"/>
      <c r="E66" s="25"/>
      <c r="F66" s="26"/>
      <c r="G66" s="14"/>
      <c r="H66" s="14"/>
      <c r="I66" s="14"/>
    </row>
    <row r="67" spans="1:9" x14ac:dyDescent="0.2">
      <c r="A67" s="27" t="s">
        <v>37</v>
      </c>
      <c r="B67" s="27"/>
      <c r="C67" s="27"/>
      <c r="D67" s="27"/>
      <c r="E67" s="28">
        <v>603254.25637349999</v>
      </c>
      <c r="F67" s="29">
        <v>100</v>
      </c>
      <c r="G67" s="14"/>
      <c r="H67" s="14"/>
      <c r="I67" s="14"/>
    </row>
    <row r="68" spans="1:9" x14ac:dyDescent="0.2">
      <c r="F68" s="15" t="s">
        <v>642</v>
      </c>
    </row>
    <row r="69" spans="1:9" x14ac:dyDescent="0.2">
      <c r="A69" s="14" t="s">
        <v>41</v>
      </c>
    </row>
    <row r="70" spans="1:9" x14ac:dyDescent="0.2">
      <c r="A70" s="14" t="s">
        <v>275</v>
      </c>
    </row>
    <row r="72" spans="1:9" x14ac:dyDescent="0.2">
      <c r="A72" s="14" t="s">
        <v>42</v>
      </c>
    </row>
    <row r="73" spans="1:9" x14ac:dyDescent="0.2">
      <c r="A73" s="14" t="s">
        <v>43</v>
      </c>
    </row>
    <row r="74" spans="1:9" x14ac:dyDescent="0.2">
      <c r="A74" s="14" t="s">
        <v>44</v>
      </c>
      <c r="B74" s="14"/>
      <c r="C74" s="30" t="s">
        <v>46</v>
      </c>
      <c r="D74" s="14" t="s">
        <v>45</v>
      </c>
    </row>
    <row r="75" spans="1:9" x14ac:dyDescent="0.2">
      <c r="A75" s="7" t="s">
        <v>64</v>
      </c>
      <c r="C75" s="31">
        <v>1024.8723</v>
      </c>
      <c r="D75" s="31">
        <v>1225.6288999999999</v>
      </c>
    </row>
    <row r="76" spans="1:9" x14ac:dyDescent="0.2">
      <c r="A76" s="7" t="s">
        <v>72</v>
      </c>
      <c r="C76" s="31">
        <v>53.018599999999999</v>
      </c>
      <c r="D76" s="31">
        <v>59.640500000000003</v>
      </c>
    </row>
    <row r="77" spans="1:9" x14ac:dyDescent="0.2">
      <c r="A77" s="7" t="s">
        <v>65</v>
      </c>
      <c r="C77" s="31">
        <v>1125.0272</v>
      </c>
      <c r="D77" s="31">
        <v>1350.9780000000001</v>
      </c>
    </row>
    <row r="78" spans="1:9" x14ac:dyDescent="0.2">
      <c r="A78" s="7" t="s">
        <v>73</v>
      </c>
      <c r="C78" s="31">
        <v>60.737499999999997</v>
      </c>
      <c r="D78" s="31">
        <v>68.4148</v>
      </c>
    </row>
    <row r="80" spans="1:9" x14ac:dyDescent="0.2">
      <c r="A80" s="14" t="s">
        <v>47</v>
      </c>
    </row>
    <row r="81" spans="1:4" x14ac:dyDescent="0.2">
      <c r="A81" s="87" t="s">
        <v>48</v>
      </c>
      <c r="B81" s="88"/>
      <c r="C81" s="32" t="s">
        <v>49</v>
      </c>
    </row>
    <row r="82" spans="1:4" x14ac:dyDescent="0.2">
      <c r="A82" s="83" t="s">
        <v>72</v>
      </c>
      <c r="B82" s="84"/>
      <c r="C82" s="33">
        <v>3.75</v>
      </c>
    </row>
    <row r="83" spans="1:4" x14ac:dyDescent="0.2">
      <c r="A83" s="83" t="s">
        <v>73</v>
      </c>
      <c r="B83" s="84"/>
      <c r="C83" s="33">
        <v>4.5</v>
      </c>
    </row>
    <row r="84" spans="1:4" x14ac:dyDescent="0.2">
      <c r="A84" s="7" t="s">
        <v>50</v>
      </c>
    </row>
    <row r="85" spans="1:4" x14ac:dyDescent="0.2">
      <c r="A85" s="7" t="s">
        <v>51</v>
      </c>
    </row>
    <row r="87" spans="1:4" x14ac:dyDescent="0.2">
      <c r="A87" s="14" t="s">
        <v>276</v>
      </c>
      <c r="D87" s="49">
        <v>7.4300000000000005E-2</v>
      </c>
    </row>
    <row r="89" spans="1:4" x14ac:dyDescent="0.2">
      <c r="A89" s="92" t="s">
        <v>843</v>
      </c>
      <c r="B89" s="92"/>
      <c r="C89" s="92"/>
      <c r="D89" s="30" t="s">
        <v>53</v>
      </c>
    </row>
    <row r="91" spans="1:4" x14ac:dyDescent="0.2">
      <c r="A91" s="14" t="s">
        <v>819</v>
      </c>
    </row>
    <row r="92" spans="1:4" x14ac:dyDescent="0.2">
      <c r="A92" s="52"/>
    </row>
    <row r="93" spans="1:4" x14ac:dyDescent="0.2">
      <c r="A93" s="53" t="s">
        <v>814</v>
      </c>
    </row>
    <row r="94" spans="1:4" x14ac:dyDescent="0.2">
      <c r="A94" s="54"/>
    </row>
    <row r="95" spans="1:4" x14ac:dyDescent="0.2">
      <c r="A95" s="55"/>
    </row>
    <row r="96" spans="1:4"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3" t="s">
        <v>827</v>
      </c>
    </row>
    <row r="108" spans="1:1" x14ac:dyDescent="0.2">
      <c r="A108" s="55"/>
    </row>
    <row r="109" spans="1:1" x14ac:dyDescent="0.2">
      <c r="A109" s="53" t="s">
        <v>815</v>
      </c>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4" spans="1:1" x14ac:dyDescent="0.2">
      <c r="A124" s="14" t="s">
        <v>835</v>
      </c>
    </row>
  </sheetData>
  <mergeCells count="5">
    <mergeCell ref="A1:F1"/>
    <mergeCell ref="A81:B81"/>
    <mergeCell ref="A82:B82"/>
    <mergeCell ref="A83:B83"/>
    <mergeCell ref="A89:C89"/>
  </mergeCells>
  <conditionalFormatting sqref="F2:F3">
    <cfRule type="cellIs" dxfId="29" priority="3" stopIfTrue="1" operator="between">
      <formula>0.009</formula>
      <formula>-0.009</formula>
    </cfRule>
  </conditionalFormatting>
  <conditionalFormatting sqref="F5:F123">
    <cfRule type="cellIs" dxfId="28" priority="1" stopIfTrue="1" operator="between">
      <formula>0.009</formula>
      <formula>-0.009</formula>
    </cfRule>
  </conditionalFormatting>
  <conditionalFormatting sqref="F224:F65536">
    <cfRule type="cellIs" dxfId="27"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61"/>
  <sheetViews>
    <sheetView workbookViewId="0">
      <selection sqref="A1:E1"/>
    </sheetView>
  </sheetViews>
  <sheetFormatPr defaultColWidth="9.140625" defaultRowHeight="11.25" x14ac:dyDescent="0.2"/>
  <cols>
    <col min="1" max="1" width="34.85546875" style="7" bestFit="1" customWidth="1"/>
    <col min="2" max="2" width="61.85546875" style="7" customWidth="1"/>
    <col min="3" max="3" width="18.85546875" style="7" bestFit="1" customWidth="1"/>
    <col min="4" max="4" width="15.140625" style="7" bestFit="1" customWidth="1"/>
    <col min="5" max="5" width="13.5703125" style="10" customWidth="1"/>
    <col min="6" max="16384" width="9.140625" style="7"/>
  </cols>
  <sheetData>
    <row r="1" spans="1:8" s="1" customFormat="1" ht="15" x14ac:dyDescent="0.2">
      <c r="A1" s="85" t="s">
        <v>22</v>
      </c>
      <c r="B1" s="86"/>
      <c r="C1" s="86"/>
      <c r="D1" s="86"/>
      <c r="E1" s="86"/>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375</v>
      </c>
      <c r="B5" s="17"/>
      <c r="C5" s="17"/>
      <c r="D5" s="18"/>
      <c r="E5" s="19"/>
    </row>
    <row r="6" spans="1:8" x14ac:dyDescent="0.2">
      <c r="A6" s="21" t="s">
        <v>793</v>
      </c>
      <c r="B6" s="21" t="s">
        <v>792</v>
      </c>
      <c r="C6" s="24">
        <v>5044934.3130000001</v>
      </c>
      <c r="D6" s="22">
        <v>329782.75506</v>
      </c>
      <c r="E6" s="23">
        <v>99.119927147610497</v>
      </c>
    </row>
    <row r="7" spans="1:8" x14ac:dyDescent="0.2">
      <c r="A7" s="20" t="s">
        <v>30</v>
      </c>
      <c r="B7" s="20"/>
      <c r="C7" s="20"/>
      <c r="D7" s="25">
        <f>SUM(D6:D6)</f>
        <v>329782.75506</v>
      </c>
      <c r="E7" s="26">
        <f>SUM(E6:E6)</f>
        <v>99.119927147610497</v>
      </c>
      <c r="F7" s="14"/>
      <c r="G7" s="14"/>
      <c r="H7" s="14"/>
    </row>
    <row r="8" spans="1:8" x14ac:dyDescent="0.2">
      <c r="A8" s="21"/>
      <c r="B8" s="21"/>
      <c r="C8" s="21"/>
      <c r="D8" s="22"/>
      <c r="E8" s="23"/>
    </row>
    <row r="9" spans="1:8" x14ac:dyDescent="0.2">
      <c r="A9" s="20" t="s">
        <v>36</v>
      </c>
      <c r="B9" s="20"/>
      <c r="C9" s="20"/>
      <c r="D9" s="25">
        <f>D7</f>
        <v>329782.75506</v>
      </c>
      <c r="E9" s="26">
        <f>E7</f>
        <v>99.119927147610497</v>
      </c>
      <c r="F9" s="14"/>
      <c r="G9" s="14"/>
      <c r="H9" s="14"/>
    </row>
    <row r="10" spans="1:8" x14ac:dyDescent="0.2">
      <c r="A10" s="20"/>
      <c r="B10" s="20"/>
      <c r="C10" s="20"/>
      <c r="D10" s="25"/>
      <c r="E10" s="26"/>
      <c r="F10" s="14"/>
      <c r="G10" s="14"/>
      <c r="H10" s="14"/>
    </row>
    <row r="11" spans="1:8" x14ac:dyDescent="0.2">
      <c r="A11" s="20" t="s">
        <v>38</v>
      </c>
      <c r="B11" s="20"/>
      <c r="C11" s="20"/>
      <c r="D11" s="25">
        <f>D13-(D7)</f>
        <v>2928.0978938000044</v>
      </c>
      <c r="E11" s="26">
        <f>E13-(E7)</f>
        <v>0.88007285238950317</v>
      </c>
      <c r="F11" s="14"/>
      <c r="G11" s="14"/>
      <c r="H11" s="14"/>
    </row>
    <row r="12" spans="1:8" x14ac:dyDescent="0.2">
      <c r="A12" s="20"/>
      <c r="B12" s="20"/>
      <c r="C12" s="20"/>
      <c r="D12" s="25"/>
      <c r="E12" s="26"/>
      <c r="F12" s="14"/>
      <c r="G12" s="14"/>
      <c r="H12" s="14"/>
    </row>
    <row r="13" spans="1:8" x14ac:dyDescent="0.2">
      <c r="A13" s="27" t="s">
        <v>37</v>
      </c>
      <c r="B13" s="27"/>
      <c r="C13" s="27"/>
      <c r="D13" s="28">
        <v>332710.8529538</v>
      </c>
      <c r="E13" s="29">
        <v>100</v>
      </c>
      <c r="F13" s="14"/>
      <c r="G13" s="14"/>
      <c r="H13" s="14"/>
    </row>
    <row r="15" spans="1:8" x14ac:dyDescent="0.2">
      <c r="A15" s="14" t="s">
        <v>42</v>
      </c>
    </row>
    <row r="16" spans="1:8" x14ac:dyDescent="0.2">
      <c r="A16" s="14" t="s">
        <v>43</v>
      </c>
    </row>
    <row r="17" spans="1:4" x14ac:dyDescent="0.2">
      <c r="A17" s="14" t="s">
        <v>44</v>
      </c>
      <c r="B17" s="14"/>
      <c r="C17" s="30" t="s">
        <v>46</v>
      </c>
      <c r="D17" s="14" t="s">
        <v>45</v>
      </c>
    </row>
    <row r="18" spans="1:4" x14ac:dyDescent="0.2">
      <c r="A18" s="7" t="s">
        <v>64</v>
      </c>
      <c r="C18" s="31">
        <v>52.648699999999998</v>
      </c>
      <c r="D18" s="31">
        <v>58.405299999999997</v>
      </c>
    </row>
    <row r="19" spans="1:4" x14ac:dyDescent="0.2">
      <c r="A19" s="7" t="s">
        <v>72</v>
      </c>
      <c r="C19" s="31">
        <v>52.648699999999998</v>
      </c>
      <c r="D19" s="31">
        <v>58.405299999999997</v>
      </c>
    </row>
    <row r="20" spans="1:4" x14ac:dyDescent="0.2">
      <c r="A20" s="7" t="s">
        <v>65</v>
      </c>
      <c r="C20" s="31">
        <v>58.390099999999997</v>
      </c>
      <c r="D20" s="31">
        <v>65.096500000000006</v>
      </c>
    </row>
    <row r="21" spans="1:4" x14ac:dyDescent="0.2">
      <c r="A21" s="7" t="s">
        <v>73</v>
      </c>
      <c r="C21" s="31">
        <v>58.390099999999997</v>
      </c>
      <c r="D21" s="31">
        <v>65.096500000000006</v>
      </c>
    </row>
    <row r="23" spans="1:4" x14ac:dyDescent="0.2">
      <c r="A23" s="7" t="s">
        <v>51</v>
      </c>
    </row>
    <row r="25" spans="1:4" x14ac:dyDescent="0.2">
      <c r="A25" s="14" t="s">
        <v>47</v>
      </c>
      <c r="D25" s="30" t="s">
        <v>53</v>
      </c>
    </row>
    <row r="27" spans="1:4" x14ac:dyDescent="0.2">
      <c r="A27" s="14" t="s">
        <v>276</v>
      </c>
      <c r="D27" s="49">
        <v>0</v>
      </c>
    </row>
    <row r="29" spans="1:4" x14ac:dyDescent="0.2">
      <c r="A29" s="92" t="s">
        <v>843</v>
      </c>
      <c r="B29" s="92"/>
      <c r="C29" s="92"/>
      <c r="D29" s="30" t="s">
        <v>53</v>
      </c>
    </row>
    <row r="31" spans="1:4" x14ac:dyDescent="0.2">
      <c r="A31" s="14" t="s">
        <v>819</v>
      </c>
    </row>
    <row r="32" spans="1:4" x14ac:dyDescent="0.2">
      <c r="A32" s="52"/>
    </row>
    <row r="33" spans="1:1" x14ac:dyDescent="0.2">
      <c r="A33" s="53" t="s">
        <v>814</v>
      </c>
    </row>
    <row r="34" spans="1:1" x14ac:dyDescent="0.2">
      <c r="A34" s="54"/>
    </row>
    <row r="35" spans="1:1" x14ac:dyDescent="0.2">
      <c r="A35" s="55"/>
    </row>
    <row r="36" spans="1:1" x14ac:dyDescent="0.2">
      <c r="A36" s="55"/>
    </row>
    <row r="37" spans="1:1" x14ac:dyDescent="0.2">
      <c r="A37" s="55"/>
    </row>
    <row r="38" spans="1:1" x14ac:dyDescent="0.2">
      <c r="A38" s="55"/>
    </row>
    <row r="39" spans="1:1" x14ac:dyDescent="0.2">
      <c r="A39" s="55"/>
    </row>
    <row r="40" spans="1:1" x14ac:dyDescent="0.2">
      <c r="A40" s="55"/>
    </row>
    <row r="41" spans="1:1" x14ac:dyDescent="0.2">
      <c r="A41" s="55"/>
    </row>
    <row r="42" spans="1:1" x14ac:dyDescent="0.2">
      <c r="A42" s="55"/>
    </row>
    <row r="43" spans="1:1" x14ac:dyDescent="0.2">
      <c r="A43" s="55"/>
    </row>
    <row r="44" spans="1:1" x14ac:dyDescent="0.2">
      <c r="A44" s="55"/>
    </row>
    <row r="45" spans="1:1" x14ac:dyDescent="0.2">
      <c r="A45" s="55"/>
    </row>
    <row r="46" spans="1:1" x14ac:dyDescent="0.2">
      <c r="A46" s="55"/>
    </row>
    <row r="47" spans="1:1" x14ac:dyDescent="0.2">
      <c r="A47" s="53" t="s">
        <v>836</v>
      </c>
    </row>
    <row r="48" spans="1:1" x14ac:dyDescent="0.2">
      <c r="A48" s="55"/>
    </row>
    <row r="49" spans="1:1" x14ac:dyDescent="0.2">
      <c r="A49" s="53" t="s">
        <v>815</v>
      </c>
    </row>
    <row r="50" spans="1:1" x14ac:dyDescent="0.2">
      <c r="A50" s="55"/>
    </row>
    <row r="51" spans="1:1" x14ac:dyDescent="0.2">
      <c r="A51" s="55"/>
    </row>
    <row r="52" spans="1:1" x14ac:dyDescent="0.2">
      <c r="A52" s="55"/>
    </row>
    <row r="53" spans="1:1" x14ac:dyDescent="0.2">
      <c r="A53" s="55"/>
    </row>
    <row r="54" spans="1:1" x14ac:dyDescent="0.2">
      <c r="A54" s="55"/>
    </row>
    <row r="55" spans="1:1" x14ac:dyDescent="0.2">
      <c r="A55" s="55"/>
    </row>
    <row r="56" spans="1:1" x14ac:dyDescent="0.2">
      <c r="A56" s="55"/>
    </row>
    <row r="57" spans="1:1" x14ac:dyDescent="0.2">
      <c r="A57" s="55"/>
    </row>
    <row r="58" spans="1:1" x14ac:dyDescent="0.2">
      <c r="A58" s="55"/>
    </row>
    <row r="59" spans="1:1" x14ac:dyDescent="0.2">
      <c r="A59" s="55"/>
    </row>
    <row r="60" spans="1:1" x14ac:dyDescent="0.2">
      <c r="A60" s="55"/>
    </row>
    <row r="61" spans="1:1" x14ac:dyDescent="0.2">
      <c r="A61" s="55"/>
    </row>
  </sheetData>
  <mergeCells count="2">
    <mergeCell ref="A1:E1"/>
    <mergeCell ref="A29:C29"/>
  </mergeCells>
  <conditionalFormatting sqref="E5:E13">
    <cfRule type="cellIs" dxfId="26" priority="1" stopIfTrue="1" operator="between">
      <formula>0.009</formula>
      <formula>-0.009</formula>
    </cfRule>
  </conditionalFormatting>
  <hyperlinks>
    <hyperlink ref="A34"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1"/>
  <sheetViews>
    <sheetView workbookViewId="0">
      <selection sqref="A1:E1"/>
    </sheetView>
  </sheetViews>
  <sheetFormatPr defaultColWidth="9.140625" defaultRowHeight="11.25" x14ac:dyDescent="0.2"/>
  <cols>
    <col min="1" max="1" width="34.85546875" style="7" bestFit="1" customWidth="1"/>
    <col min="2" max="2" width="50.42578125" style="7" customWidth="1"/>
    <col min="3" max="3" width="18.85546875" style="7" bestFit="1" customWidth="1"/>
    <col min="4" max="4" width="15.140625" style="7" bestFit="1" customWidth="1"/>
    <col min="5" max="5" width="23" style="10" customWidth="1"/>
    <col min="6" max="16384" width="9.140625" style="7"/>
  </cols>
  <sheetData>
    <row r="1" spans="1:8" s="1" customFormat="1" ht="15" x14ac:dyDescent="0.2">
      <c r="A1" s="85" t="s">
        <v>860</v>
      </c>
      <c r="B1" s="86"/>
      <c r="C1" s="86"/>
      <c r="D1" s="86"/>
      <c r="E1" s="86"/>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375</v>
      </c>
      <c r="B5" s="17"/>
      <c r="C5" s="17"/>
      <c r="D5" s="18"/>
      <c r="E5" s="19"/>
    </row>
    <row r="6" spans="1:8" x14ac:dyDescent="0.2">
      <c r="A6" s="21" t="s">
        <v>795</v>
      </c>
      <c r="B6" s="21" t="s">
        <v>794</v>
      </c>
      <c r="C6" s="24">
        <v>57718.949000000001</v>
      </c>
      <c r="D6" s="22">
        <v>1545.715453</v>
      </c>
      <c r="E6" s="23">
        <v>98.772970827201206</v>
      </c>
    </row>
    <row r="7" spans="1:8" x14ac:dyDescent="0.2">
      <c r="A7" s="20" t="s">
        <v>30</v>
      </c>
      <c r="B7" s="20"/>
      <c r="C7" s="20"/>
      <c r="D7" s="25">
        <f>SUM(D6:D6)</f>
        <v>1545.715453</v>
      </c>
      <c r="E7" s="26">
        <f>SUM(E6:E6)</f>
        <v>98.772970827201206</v>
      </c>
      <c r="F7" s="14"/>
      <c r="G7" s="14"/>
      <c r="H7" s="14"/>
    </row>
    <row r="8" spans="1:8" x14ac:dyDescent="0.2">
      <c r="A8" s="21"/>
      <c r="B8" s="21"/>
      <c r="C8" s="21"/>
      <c r="D8" s="22"/>
      <c r="E8" s="23"/>
    </row>
    <row r="9" spans="1:8" x14ac:dyDescent="0.2">
      <c r="A9" s="20" t="s">
        <v>36</v>
      </c>
      <c r="B9" s="20"/>
      <c r="C9" s="20"/>
      <c r="D9" s="25">
        <f>D7</f>
        <v>1545.715453</v>
      </c>
      <c r="E9" s="26">
        <f>E7</f>
        <v>98.772970827201206</v>
      </c>
      <c r="F9" s="14"/>
      <c r="G9" s="14"/>
      <c r="H9" s="14"/>
    </row>
    <row r="10" spans="1:8" x14ac:dyDescent="0.2">
      <c r="A10" s="20"/>
      <c r="B10" s="20"/>
      <c r="C10" s="20"/>
      <c r="D10" s="25"/>
      <c r="E10" s="26"/>
      <c r="F10" s="14"/>
      <c r="G10" s="14"/>
      <c r="H10" s="14"/>
    </row>
    <row r="11" spans="1:8" x14ac:dyDescent="0.2">
      <c r="A11" s="20" t="s">
        <v>38</v>
      </c>
      <c r="B11" s="20"/>
      <c r="C11" s="20"/>
      <c r="D11" s="25">
        <f>D13-(D7)</f>
        <v>19.201993599999923</v>
      </c>
      <c r="E11" s="26">
        <f>E13-(E7)</f>
        <v>1.2270291727987939</v>
      </c>
      <c r="F11" s="14"/>
      <c r="G11" s="14"/>
      <c r="H11" s="14"/>
    </row>
    <row r="12" spans="1:8" x14ac:dyDescent="0.2">
      <c r="A12" s="20"/>
      <c r="B12" s="20"/>
      <c r="C12" s="20"/>
      <c r="D12" s="25"/>
      <c r="E12" s="26"/>
      <c r="F12" s="14"/>
      <c r="G12" s="14"/>
      <c r="H12" s="14"/>
    </row>
    <row r="13" spans="1:8" x14ac:dyDescent="0.2">
      <c r="A13" s="27" t="s">
        <v>37</v>
      </c>
      <c r="B13" s="27"/>
      <c r="C13" s="27"/>
      <c r="D13" s="28">
        <v>1564.9174465999999</v>
      </c>
      <c r="E13" s="29">
        <v>100</v>
      </c>
      <c r="F13" s="14"/>
      <c r="G13" s="14"/>
      <c r="H13" s="14"/>
    </row>
    <row r="15" spans="1:8" x14ac:dyDescent="0.2">
      <c r="A15" s="14" t="s">
        <v>42</v>
      </c>
    </row>
    <row r="16" spans="1:8" x14ac:dyDescent="0.2">
      <c r="A16" s="14" t="s">
        <v>43</v>
      </c>
    </row>
    <row r="17" spans="1:4" x14ac:dyDescent="0.2">
      <c r="A17" s="14" t="s">
        <v>44</v>
      </c>
      <c r="B17" s="14"/>
      <c r="C17" s="30" t="s">
        <v>46</v>
      </c>
      <c r="D17" s="14" t="s">
        <v>45</v>
      </c>
    </row>
    <row r="18" spans="1:4" x14ac:dyDescent="0.2">
      <c r="A18" s="7" t="s">
        <v>64</v>
      </c>
      <c r="C18" s="31">
        <v>10.2281</v>
      </c>
      <c r="D18" s="31">
        <v>9.6774000000000004</v>
      </c>
    </row>
    <row r="19" spans="1:4" x14ac:dyDescent="0.2">
      <c r="A19" s="7" t="s">
        <v>72</v>
      </c>
      <c r="C19" s="31">
        <v>10.2281</v>
      </c>
      <c r="D19" s="31">
        <v>9.6774000000000004</v>
      </c>
    </row>
    <row r="20" spans="1:4" x14ac:dyDescent="0.2">
      <c r="A20" s="7" t="s">
        <v>65</v>
      </c>
      <c r="C20" s="31">
        <v>11.332800000000001</v>
      </c>
      <c r="D20" s="31">
        <v>10.7705</v>
      </c>
    </row>
    <row r="21" spans="1:4" x14ac:dyDescent="0.2">
      <c r="A21" s="7" t="s">
        <v>73</v>
      </c>
      <c r="C21" s="31">
        <v>11.332800000000001</v>
      </c>
      <c r="D21" s="31">
        <v>10.7705</v>
      </c>
    </row>
    <row r="23" spans="1:4" x14ac:dyDescent="0.2">
      <c r="A23" s="7" t="s">
        <v>51</v>
      </c>
    </row>
    <row r="25" spans="1:4" x14ac:dyDescent="0.2">
      <c r="A25" s="14" t="s">
        <v>47</v>
      </c>
      <c r="D25" s="30" t="s">
        <v>53</v>
      </c>
    </row>
    <row r="27" spans="1:4" x14ac:dyDescent="0.2">
      <c r="A27" s="14" t="s">
        <v>276</v>
      </c>
      <c r="D27" s="49">
        <v>0</v>
      </c>
    </row>
    <row r="29" spans="1:4" x14ac:dyDescent="0.2">
      <c r="A29" s="92" t="s">
        <v>843</v>
      </c>
      <c r="B29" s="92"/>
      <c r="C29" s="92"/>
      <c r="D29" s="30" t="s">
        <v>53</v>
      </c>
    </row>
    <row r="31" spans="1:4" x14ac:dyDescent="0.2">
      <c r="A31" s="14" t="s">
        <v>819</v>
      </c>
    </row>
    <row r="32" spans="1:4" x14ac:dyDescent="0.2">
      <c r="A32" s="52"/>
    </row>
    <row r="33" spans="1:1" x14ac:dyDescent="0.2">
      <c r="A33" s="53" t="s">
        <v>814</v>
      </c>
    </row>
    <row r="34" spans="1:1" x14ac:dyDescent="0.2">
      <c r="A34" s="54"/>
    </row>
    <row r="35" spans="1:1" x14ac:dyDescent="0.2">
      <c r="A35" s="55"/>
    </row>
    <row r="36" spans="1:1" x14ac:dyDescent="0.2">
      <c r="A36" s="55"/>
    </row>
    <row r="37" spans="1:1" x14ac:dyDescent="0.2">
      <c r="A37" s="55"/>
    </row>
    <row r="38" spans="1:1" x14ac:dyDescent="0.2">
      <c r="A38" s="55"/>
    </row>
    <row r="39" spans="1:1" x14ac:dyDescent="0.2">
      <c r="A39" s="55"/>
    </row>
    <row r="40" spans="1:1" x14ac:dyDescent="0.2">
      <c r="A40" s="55"/>
    </row>
    <row r="41" spans="1:1" x14ac:dyDescent="0.2">
      <c r="A41" s="55"/>
    </row>
    <row r="42" spans="1:1" x14ac:dyDescent="0.2">
      <c r="A42" s="55"/>
    </row>
    <row r="43" spans="1:1" x14ac:dyDescent="0.2">
      <c r="A43" s="55"/>
    </row>
    <row r="44" spans="1:1" x14ac:dyDescent="0.2">
      <c r="A44" s="55"/>
    </row>
    <row r="45" spans="1:1" x14ac:dyDescent="0.2">
      <c r="A45" s="55"/>
    </row>
    <row r="46" spans="1:1" x14ac:dyDescent="0.2">
      <c r="A46" s="55"/>
    </row>
    <row r="47" spans="1:1" x14ac:dyDescent="0.2">
      <c r="A47" s="53" t="s">
        <v>837</v>
      </c>
    </row>
    <row r="48" spans="1:1" x14ac:dyDescent="0.2">
      <c r="A48" s="55"/>
    </row>
    <row r="49" spans="1:1" x14ac:dyDescent="0.2">
      <c r="A49" s="53" t="s">
        <v>815</v>
      </c>
    </row>
    <row r="50" spans="1:1" x14ac:dyDescent="0.2">
      <c r="A50" s="55"/>
    </row>
    <row r="51" spans="1:1" x14ac:dyDescent="0.2">
      <c r="A51" s="55"/>
    </row>
    <row r="52" spans="1:1" x14ac:dyDescent="0.2">
      <c r="A52" s="55"/>
    </row>
    <row r="53" spans="1:1" x14ac:dyDescent="0.2">
      <c r="A53" s="55"/>
    </row>
    <row r="54" spans="1:1" x14ac:dyDescent="0.2">
      <c r="A54" s="55"/>
    </row>
    <row r="55" spans="1:1" x14ac:dyDescent="0.2">
      <c r="A55" s="55"/>
    </row>
    <row r="56" spans="1:1" x14ac:dyDescent="0.2">
      <c r="A56" s="55"/>
    </row>
    <row r="57" spans="1:1" x14ac:dyDescent="0.2">
      <c r="A57" s="55"/>
    </row>
    <row r="58" spans="1:1" x14ac:dyDescent="0.2">
      <c r="A58" s="55"/>
    </row>
    <row r="59" spans="1:1" x14ac:dyDescent="0.2">
      <c r="A59" s="55"/>
    </row>
    <row r="60" spans="1:1" x14ac:dyDescent="0.2">
      <c r="A60" s="55"/>
    </row>
    <row r="61" spans="1:1" x14ac:dyDescent="0.2">
      <c r="A61" s="55"/>
    </row>
  </sheetData>
  <mergeCells count="2">
    <mergeCell ref="A1:E1"/>
    <mergeCell ref="A29:C29"/>
  </mergeCells>
  <conditionalFormatting sqref="E5:E13">
    <cfRule type="cellIs" dxfId="2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2"/>
  <sheetViews>
    <sheetView workbookViewId="0">
      <selection sqref="A1:E1"/>
    </sheetView>
  </sheetViews>
  <sheetFormatPr defaultColWidth="9.140625" defaultRowHeight="11.25" x14ac:dyDescent="0.2"/>
  <cols>
    <col min="1" max="1" width="34.85546875" style="7" bestFit="1" customWidth="1"/>
    <col min="2" max="2" width="79.28515625" style="7" customWidth="1"/>
    <col min="3" max="3" width="14.7109375" style="7" bestFit="1" customWidth="1"/>
    <col min="4" max="4" width="15.140625" style="7" bestFit="1" customWidth="1"/>
    <col min="5" max="5" width="13.5703125" style="10" customWidth="1"/>
    <col min="6" max="16384" width="9.140625" style="7"/>
  </cols>
  <sheetData>
    <row r="1" spans="1:8" s="1" customFormat="1" ht="15" customHeight="1" x14ac:dyDescent="0.2">
      <c r="A1" s="85" t="s">
        <v>1225</v>
      </c>
      <c r="B1" s="86"/>
      <c r="C1" s="86"/>
      <c r="D1" s="86"/>
      <c r="E1" s="86"/>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35</v>
      </c>
      <c r="B5" s="17"/>
      <c r="C5" s="17"/>
      <c r="D5" s="18"/>
      <c r="E5" s="19"/>
    </row>
    <row r="6" spans="1:8" x14ac:dyDescent="0.2">
      <c r="A6" s="21" t="s">
        <v>797</v>
      </c>
      <c r="B6" s="65" t="s">
        <v>796</v>
      </c>
      <c r="C6" s="24">
        <v>213461.44200000001</v>
      </c>
      <c r="D6" s="22">
        <v>1990.4427760000001</v>
      </c>
      <c r="E6" s="23">
        <v>39.279006701051102</v>
      </c>
    </row>
    <row r="7" spans="1:8" x14ac:dyDescent="0.2">
      <c r="A7" s="21" t="s">
        <v>799</v>
      </c>
      <c r="B7" s="65" t="s">
        <v>798</v>
      </c>
      <c r="C7" s="24">
        <v>2436504</v>
      </c>
      <c r="D7" s="22">
        <v>1299.8748840000001</v>
      </c>
      <c r="E7" s="23">
        <v>25.6514755886476</v>
      </c>
    </row>
    <row r="8" spans="1:8" x14ac:dyDescent="0.2">
      <c r="A8" s="21" t="s">
        <v>800</v>
      </c>
      <c r="B8" s="65" t="s">
        <v>857</v>
      </c>
      <c r="C8" s="24">
        <v>1461963.6310000001</v>
      </c>
      <c r="D8" s="22">
        <v>848.90526390000002</v>
      </c>
      <c r="E8" s="23">
        <v>16.752129702665499</v>
      </c>
    </row>
    <row r="9" spans="1:8" x14ac:dyDescent="0.2">
      <c r="A9" s="21" t="s">
        <v>801</v>
      </c>
      <c r="B9" s="65" t="s">
        <v>856</v>
      </c>
      <c r="C9" s="24">
        <v>2507935.2609999999</v>
      </c>
      <c r="D9" s="22">
        <v>758.66546410000001</v>
      </c>
      <c r="E9" s="23">
        <v>14.9713552218393</v>
      </c>
    </row>
    <row r="10" spans="1:8" ht="22.5" x14ac:dyDescent="0.2">
      <c r="A10" s="21" t="s">
        <v>803</v>
      </c>
      <c r="B10" s="65" t="s">
        <v>802</v>
      </c>
      <c r="C10" s="24">
        <v>48.798999999999999</v>
      </c>
      <c r="D10" s="22">
        <v>1.2611296000000001</v>
      </c>
      <c r="E10" s="23">
        <v>2.4886883766054E-2</v>
      </c>
    </row>
    <row r="11" spans="1:8" x14ac:dyDescent="0.2">
      <c r="A11" s="21" t="s">
        <v>805</v>
      </c>
      <c r="B11" s="65" t="s">
        <v>804</v>
      </c>
      <c r="C11" s="24">
        <v>13.571999999999999</v>
      </c>
      <c r="D11" s="22">
        <v>0.48619410000000002</v>
      </c>
      <c r="E11" s="23">
        <v>9.5944588521601898E-3</v>
      </c>
    </row>
    <row r="12" spans="1:8" ht="22.5" x14ac:dyDescent="0.2">
      <c r="A12" s="21" t="s">
        <v>807</v>
      </c>
      <c r="B12" s="65" t="s">
        <v>806</v>
      </c>
      <c r="C12" s="24">
        <v>23973.544999999998</v>
      </c>
      <c r="D12" s="22">
        <v>0</v>
      </c>
      <c r="E12" s="22">
        <v>0</v>
      </c>
    </row>
    <row r="13" spans="1:8" x14ac:dyDescent="0.2">
      <c r="A13" s="20" t="s">
        <v>30</v>
      </c>
      <c r="B13" s="20"/>
      <c r="C13" s="20"/>
      <c r="D13" s="25">
        <f>SUM(D6:D12)</f>
        <v>4899.6357116999989</v>
      </c>
      <c r="E13" s="26">
        <f>SUM(E6:E12)</f>
        <v>96.688448556821726</v>
      </c>
      <c r="F13" s="14"/>
      <c r="G13" s="14"/>
      <c r="H13" s="14"/>
    </row>
    <row r="14" spans="1:8" x14ac:dyDescent="0.2">
      <c r="A14" s="21"/>
      <c r="B14" s="21"/>
      <c r="C14" s="21"/>
      <c r="D14" s="22"/>
      <c r="E14" s="23"/>
    </row>
    <row r="15" spans="1:8" x14ac:dyDescent="0.2">
      <c r="A15" s="20" t="s">
        <v>36</v>
      </c>
      <c r="B15" s="20"/>
      <c r="C15" s="20"/>
      <c r="D15" s="25">
        <f>D13</f>
        <v>4899.6357116999989</v>
      </c>
      <c r="E15" s="26">
        <f>E13</f>
        <v>96.688448556821726</v>
      </c>
      <c r="F15" s="14"/>
      <c r="G15" s="14"/>
      <c r="H15" s="14"/>
    </row>
    <row r="16" spans="1:8" x14ac:dyDescent="0.2">
      <c r="A16" s="20"/>
      <c r="B16" s="20"/>
      <c r="C16" s="20"/>
      <c r="D16" s="25"/>
      <c r="E16" s="26"/>
      <c r="F16" s="14"/>
      <c r="G16" s="14"/>
      <c r="H16" s="14"/>
    </row>
    <row r="17" spans="1:8" x14ac:dyDescent="0.2">
      <c r="A17" s="20" t="s">
        <v>38</v>
      </c>
      <c r="B17" s="20"/>
      <c r="C17" s="20"/>
      <c r="D17" s="25">
        <f>D19-(D13)</f>
        <v>167.81110830000125</v>
      </c>
      <c r="E17" s="26">
        <f>E19-(E13)</f>
        <v>3.3115514431782742</v>
      </c>
      <c r="F17" s="14"/>
      <c r="G17" s="14"/>
      <c r="H17" s="14"/>
    </row>
    <row r="18" spans="1:8" x14ac:dyDescent="0.2">
      <c r="A18" s="20"/>
      <c r="B18" s="20"/>
      <c r="C18" s="20"/>
      <c r="D18" s="25"/>
      <c r="E18" s="26"/>
      <c r="F18" s="14"/>
      <c r="G18" s="14"/>
      <c r="H18" s="14"/>
    </row>
    <row r="19" spans="1:8" x14ac:dyDescent="0.2">
      <c r="A19" s="27" t="s">
        <v>37</v>
      </c>
      <c r="B19" s="27"/>
      <c r="C19" s="27"/>
      <c r="D19" s="28">
        <v>5067.4468200000001</v>
      </c>
      <c r="E19" s="29">
        <v>100</v>
      </c>
      <c r="F19" s="14"/>
      <c r="G19" s="14"/>
      <c r="H19" s="14"/>
    </row>
    <row r="21" spans="1:8" x14ac:dyDescent="0.2">
      <c r="A21" s="14" t="s">
        <v>275</v>
      </c>
    </row>
    <row r="22" spans="1:8" ht="15" x14ac:dyDescent="0.25">
      <c r="A22" s="90" t="s">
        <v>858</v>
      </c>
      <c r="B22" s="91"/>
      <c r="C22" s="91"/>
      <c r="D22" s="91"/>
      <c r="E22" s="91"/>
    </row>
    <row r="24" spans="1:8" x14ac:dyDescent="0.2">
      <c r="A24" s="14" t="s">
        <v>42</v>
      </c>
    </row>
    <row r="25" spans="1:8" x14ac:dyDescent="0.2">
      <c r="A25" s="14" t="s">
        <v>43</v>
      </c>
    </row>
    <row r="26" spans="1:8" x14ac:dyDescent="0.2">
      <c r="A26" s="14" t="s">
        <v>44</v>
      </c>
      <c r="B26" s="14"/>
      <c r="C26" s="30" t="s">
        <v>46</v>
      </c>
      <c r="D26" s="14" t="s">
        <v>45</v>
      </c>
    </row>
    <row r="27" spans="1:8" x14ac:dyDescent="0.2">
      <c r="A27" s="7" t="s">
        <v>64</v>
      </c>
      <c r="C27" s="31">
        <v>15.733499999999999</v>
      </c>
      <c r="D27" s="31">
        <v>16.9801</v>
      </c>
    </row>
    <row r="28" spans="1:8" x14ac:dyDescent="0.2">
      <c r="A28" s="7" t="s">
        <v>72</v>
      </c>
      <c r="C28" s="31">
        <v>15.733499999999999</v>
      </c>
      <c r="D28" s="31">
        <v>16.9801</v>
      </c>
    </row>
    <row r="29" spans="1:8" x14ac:dyDescent="0.2">
      <c r="A29" s="7" t="s">
        <v>65</v>
      </c>
      <c r="C29" s="31">
        <v>17.417999999999999</v>
      </c>
      <c r="D29" s="31">
        <v>18.888000000000002</v>
      </c>
    </row>
    <row r="30" spans="1:8" x14ac:dyDescent="0.2">
      <c r="A30" s="7" t="s">
        <v>73</v>
      </c>
      <c r="C30" s="31">
        <v>17.417999999999999</v>
      </c>
      <c r="D30" s="31">
        <v>18.888000000000002</v>
      </c>
    </row>
    <row r="32" spans="1:8" x14ac:dyDescent="0.2">
      <c r="A32" s="7" t="s">
        <v>51</v>
      </c>
    </row>
    <row r="34" spans="1:4" x14ac:dyDescent="0.2">
      <c r="A34" s="14" t="s">
        <v>47</v>
      </c>
      <c r="D34" s="30" t="s">
        <v>53</v>
      </c>
    </row>
    <row r="36" spans="1:4" x14ac:dyDescent="0.2">
      <c r="A36" s="14" t="s">
        <v>276</v>
      </c>
      <c r="D36" s="49">
        <v>0.24099999999999999</v>
      </c>
    </row>
    <row r="38" spans="1:4" x14ac:dyDescent="0.2">
      <c r="A38" s="14" t="s">
        <v>843</v>
      </c>
      <c r="D38" s="30" t="s">
        <v>53</v>
      </c>
    </row>
    <row r="40" spans="1:4" x14ac:dyDescent="0.2">
      <c r="A40" s="14" t="s">
        <v>819</v>
      </c>
    </row>
    <row r="41" spans="1:4" x14ac:dyDescent="0.2">
      <c r="A41" s="14"/>
    </row>
    <row r="42" spans="1:4" x14ac:dyDescent="0.2">
      <c r="A42" s="53" t="s">
        <v>814</v>
      </c>
    </row>
    <row r="43" spans="1:4" x14ac:dyDescent="0.2">
      <c r="A43" s="54"/>
    </row>
    <row r="44" spans="1:4" x14ac:dyDescent="0.2">
      <c r="A44" s="55"/>
    </row>
    <row r="45" spans="1:4" x14ac:dyDescent="0.2">
      <c r="A45" s="55"/>
    </row>
    <row r="46" spans="1:4" x14ac:dyDescent="0.2">
      <c r="A46" s="55"/>
    </row>
    <row r="47" spans="1:4" x14ac:dyDescent="0.2">
      <c r="A47" s="55"/>
    </row>
    <row r="48" spans="1:4" x14ac:dyDescent="0.2">
      <c r="A48" s="55"/>
    </row>
    <row r="49" spans="1:5" x14ac:dyDescent="0.2">
      <c r="A49" s="55"/>
    </row>
    <row r="50" spans="1:5" x14ac:dyDescent="0.2">
      <c r="A50" s="55"/>
    </row>
    <row r="51" spans="1:5" x14ac:dyDescent="0.2">
      <c r="A51" s="55"/>
    </row>
    <row r="52" spans="1:5" x14ac:dyDescent="0.2">
      <c r="A52" s="55"/>
    </row>
    <row r="53" spans="1:5" x14ac:dyDescent="0.2">
      <c r="A53" s="55"/>
    </row>
    <row r="54" spans="1:5" x14ac:dyDescent="0.2">
      <c r="A54" s="55"/>
    </row>
    <row r="55" spans="1:5" x14ac:dyDescent="0.2">
      <c r="A55" s="55"/>
    </row>
    <row r="56" spans="1:5" x14ac:dyDescent="0.2">
      <c r="A56" s="93" t="s">
        <v>838</v>
      </c>
      <c r="B56" s="93"/>
      <c r="C56" s="93"/>
      <c r="D56" s="93"/>
      <c r="E56" s="93"/>
    </row>
    <row r="57" spans="1:5" x14ac:dyDescent="0.2">
      <c r="A57" s="55"/>
    </row>
    <row r="58" spans="1:5" x14ac:dyDescent="0.2">
      <c r="A58" s="53" t="s">
        <v>815</v>
      </c>
    </row>
    <row r="59" spans="1:5" x14ac:dyDescent="0.2">
      <c r="A59" s="55"/>
    </row>
    <row r="60" spans="1:5" x14ac:dyDescent="0.2">
      <c r="A60" s="55"/>
    </row>
    <row r="61" spans="1:5" x14ac:dyDescent="0.2">
      <c r="A61" s="55"/>
    </row>
    <row r="62" spans="1:5" x14ac:dyDescent="0.2">
      <c r="A62" s="55"/>
    </row>
    <row r="63" spans="1:5" x14ac:dyDescent="0.2">
      <c r="A63" s="55"/>
    </row>
    <row r="64" spans="1:5" x14ac:dyDescent="0.2">
      <c r="A64" s="55"/>
    </row>
    <row r="65" spans="1:1" x14ac:dyDescent="0.2">
      <c r="A65" s="55"/>
    </row>
    <row r="66" spans="1:1" x14ac:dyDescent="0.2">
      <c r="A66" s="55"/>
    </row>
    <row r="67" spans="1:1" x14ac:dyDescent="0.2">
      <c r="A67" s="55"/>
    </row>
    <row r="68" spans="1:1" x14ac:dyDescent="0.2">
      <c r="A68" s="55"/>
    </row>
    <row r="69" spans="1:1" x14ac:dyDescent="0.2">
      <c r="A69" s="55"/>
    </row>
    <row r="70" spans="1:1" x14ac:dyDescent="0.2">
      <c r="A70" s="55"/>
    </row>
    <row r="72" spans="1:1" x14ac:dyDescent="0.2">
      <c r="A72" s="14" t="s">
        <v>839</v>
      </c>
    </row>
  </sheetData>
  <mergeCells count="3">
    <mergeCell ref="A1:E1"/>
    <mergeCell ref="A56:E56"/>
    <mergeCell ref="A22:E22"/>
  </mergeCells>
  <conditionalFormatting sqref="E5:E11 E13:E19">
    <cfRule type="cellIs" dxfId="2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50"/>
  <sheetViews>
    <sheetView workbookViewId="0">
      <selection sqref="A1:G1"/>
    </sheetView>
  </sheetViews>
  <sheetFormatPr defaultColWidth="9.140625" defaultRowHeight="11.25" x14ac:dyDescent="0.2"/>
  <cols>
    <col min="1" max="1" width="34.85546875" style="7" bestFit="1" customWidth="1"/>
    <col min="2" max="2" width="49" style="7" bestFit="1" customWidth="1"/>
    <col min="3" max="3" width="24.7109375" style="7" bestFit="1" customWidth="1"/>
    <col min="4" max="4" width="15.140625" style="7" bestFit="1" customWidth="1"/>
    <col min="5" max="5" width="23" style="10" customWidth="1"/>
    <col min="6" max="6" width="13.5703125" style="11" bestFit="1" customWidth="1"/>
    <col min="7" max="7" width="8.85546875" style="10" customWidth="1"/>
    <col min="8" max="16384" width="9.140625" style="7"/>
  </cols>
  <sheetData>
    <row r="1" spans="1:7" s="1" customFormat="1" ht="15" customHeight="1" x14ac:dyDescent="0.2">
      <c r="A1" s="85" t="s">
        <v>967</v>
      </c>
      <c r="B1" s="86"/>
      <c r="C1" s="86"/>
      <c r="D1" s="86"/>
      <c r="E1" s="86"/>
      <c r="F1" s="86"/>
      <c r="G1" s="86"/>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40</v>
      </c>
      <c r="D4" s="13" t="s">
        <v>1</v>
      </c>
      <c r="E4" s="50" t="s">
        <v>6</v>
      </c>
      <c r="F4" s="12" t="s">
        <v>3</v>
      </c>
      <c r="G4" s="12" t="s">
        <v>5</v>
      </c>
    </row>
    <row r="5" spans="1:7" x14ac:dyDescent="0.2">
      <c r="A5" s="16" t="s">
        <v>23</v>
      </c>
      <c r="B5" s="17"/>
      <c r="C5" s="17"/>
      <c r="D5" s="17"/>
      <c r="E5" s="18"/>
      <c r="F5" s="19"/>
      <c r="G5" s="18"/>
    </row>
    <row r="6" spans="1:7" x14ac:dyDescent="0.2">
      <c r="A6" s="20" t="s">
        <v>24</v>
      </c>
      <c r="B6" s="21"/>
      <c r="C6" s="21"/>
      <c r="D6" s="21"/>
      <c r="E6" s="22"/>
      <c r="F6" s="23"/>
      <c r="G6" s="22"/>
    </row>
    <row r="7" spans="1:7" x14ac:dyDescent="0.2">
      <c r="A7" s="21" t="s">
        <v>26</v>
      </c>
      <c r="B7" s="21" t="s">
        <v>25</v>
      </c>
      <c r="C7" s="21" t="s">
        <v>27</v>
      </c>
      <c r="D7" s="24">
        <v>2000</v>
      </c>
      <c r="E7" s="22">
        <v>9914.74</v>
      </c>
      <c r="F7" s="23">
        <v>5.7893902442897103</v>
      </c>
      <c r="G7" s="22">
        <v>7.2994000000000003</v>
      </c>
    </row>
    <row r="8" spans="1:7" x14ac:dyDescent="0.2">
      <c r="A8" s="21" t="s">
        <v>878</v>
      </c>
      <c r="B8" s="21" t="s">
        <v>879</v>
      </c>
      <c r="C8" s="21" t="s">
        <v>880</v>
      </c>
      <c r="D8" s="24">
        <v>1500</v>
      </c>
      <c r="E8" s="22">
        <v>7435.4475000000002</v>
      </c>
      <c r="F8" s="23">
        <v>4.3416879533329498</v>
      </c>
      <c r="G8" s="22">
        <v>7.3697999999999997</v>
      </c>
    </row>
    <row r="9" spans="1:7" x14ac:dyDescent="0.2">
      <c r="A9" s="21" t="s">
        <v>968</v>
      </c>
      <c r="B9" s="21" t="s">
        <v>969</v>
      </c>
      <c r="C9" s="21" t="s">
        <v>27</v>
      </c>
      <c r="D9" s="24">
        <v>1500</v>
      </c>
      <c r="E9" s="22">
        <v>6970.1475</v>
      </c>
      <c r="F9" s="23">
        <v>4.0699911382204998</v>
      </c>
      <c r="G9" s="22">
        <v>7.9050000000000002</v>
      </c>
    </row>
    <row r="10" spans="1:7" x14ac:dyDescent="0.2">
      <c r="A10" s="21" t="s">
        <v>970</v>
      </c>
      <c r="B10" s="21" t="s">
        <v>971</v>
      </c>
      <c r="C10" s="21" t="s">
        <v>28</v>
      </c>
      <c r="D10" s="24">
        <v>1000</v>
      </c>
      <c r="E10" s="22">
        <v>4972.1850000000004</v>
      </c>
      <c r="F10" s="23">
        <v>2.9033458599825801</v>
      </c>
      <c r="G10" s="22">
        <v>7.2923</v>
      </c>
    </row>
    <row r="11" spans="1:7" x14ac:dyDescent="0.2">
      <c r="A11" s="21" t="s">
        <v>885</v>
      </c>
      <c r="B11" s="21" t="s">
        <v>886</v>
      </c>
      <c r="C11" s="21" t="s">
        <v>28</v>
      </c>
      <c r="D11" s="24">
        <v>1000</v>
      </c>
      <c r="E11" s="22">
        <v>4967.1099999999997</v>
      </c>
      <c r="F11" s="23">
        <v>2.90038247864431</v>
      </c>
      <c r="G11" s="22">
        <v>7.3238000000000003</v>
      </c>
    </row>
    <row r="12" spans="1:7" x14ac:dyDescent="0.2">
      <c r="A12" s="21" t="s">
        <v>972</v>
      </c>
      <c r="B12" s="21" t="s">
        <v>973</v>
      </c>
      <c r="C12" s="21" t="s">
        <v>27</v>
      </c>
      <c r="D12" s="24">
        <v>1000</v>
      </c>
      <c r="E12" s="22">
        <v>4958.9750000000004</v>
      </c>
      <c r="F12" s="23">
        <v>2.8956323097405101</v>
      </c>
      <c r="G12" s="22">
        <v>7.3653000000000004</v>
      </c>
    </row>
    <row r="13" spans="1:7" x14ac:dyDescent="0.2">
      <c r="A13" s="21" t="s">
        <v>974</v>
      </c>
      <c r="B13" s="21" t="s">
        <v>975</v>
      </c>
      <c r="C13" s="21" t="s">
        <v>29</v>
      </c>
      <c r="D13" s="24">
        <v>1000</v>
      </c>
      <c r="E13" s="22">
        <v>4952.12</v>
      </c>
      <c r="F13" s="23">
        <v>2.8916295552431999</v>
      </c>
      <c r="G13" s="22">
        <v>7.3525</v>
      </c>
    </row>
    <row r="14" spans="1:7" x14ac:dyDescent="0.2">
      <c r="A14" s="21" t="s">
        <v>976</v>
      </c>
      <c r="B14" s="21" t="s">
        <v>977</v>
      </c>
      <c r="C14" s="21" t="s">
        <v>880</v>
      </c>
      <c r="D14" s="24">
        <v>1000</v>
      </c>
      <c r="E14" s="22">
        <v>4946.25</v>
      </c>
      <c r="F14" s="23">
        <v>2.8882019594883999</v>
      </c>
      <c r="G14" s="22">
        <v>7.3452000000000002</v>
      </c>
    </row>
    <row r="15" spans="1:7" x14ac:dyDescent="0.2">
      <c r="A15" s="21" t="s">
        <v>978</v>
      </c>
      <c r="B15" s="21" t="s">
        <v>979</v>
      </c>
      <c r="C15" s="21" t="s">
        <v>880</v>
      </c>
      <c r="D15" s="24">
        <v>1000</v>
      </c>
      <c r="E15" s="22">
        <v>4725.625</v>
      </c>
      <c r="F15" s="23">
        <v>2.7593751599307299</v>
      </c>
      <c r="G15" s="22">
        <v>7.82</v>
      </c>
    </row>
    <row r="16" spans="1:7" x14ac:dyDescent="0.2">
      <c r="A16" s="21" t="s">
        <v>980</v>
      </c>
      <c r="B16" s="21" t="s">
        <v>981</v>
      </c>
      <c r="C16" s="21" t="s">
        <v>28</v>
      </c>
      <c r="D16" s="24">
        <v>1000</v>
      </c>
      <c r="E16" s="22">
        <v>4692.32</v>
      </c>
      <c r="F16" s="23">
        <v>2.7399277874241301</v>
      </c>
      <c r="G16" s="22">
        <v>7.9249999999999998</v>
      </c>
    </row>
    <row r="17" spans="1:9" x14ac:dyDescent="0.2">
      <c r="A17" s="21" t="s">
        <v>982</v>
      </c>
      <c r="B17" s="21" t="s">
        <v>983</v>
      </c>
      <c r="C17" s="21" t="s">
        <v>29</v>
      </c>
      <c r="D17" s="24">
        <v>1000</v>
      </c>
      <c r="E17" s="22">
        <v>4674.8</v>
      </c>
      <c r="F17" s="23">
        <v>2.7296975527351801</v>
      </c>
      <c r="G17" s="22">
        <v>7.91</v>
      </c>
    </row>
    <row r="18" spans="1:9" x14ac:dyDescent="0.2">
      <c r="A18" s="21" t="s">
        <v>984</v>
      </c>
      <c r="B18" s="21" t="s">
        <v>985</v>
      </c>
      <c r="C18" s="21" t="s">
        <v>28</v>
      </c>
      <c r="D18" s="24">
        <v>1000</v>
      </c>
      <c r="E18" s="22">
        <v>4644.1949999999997</v>
      </c>
      <c r="F18" s="23">
        <v>2.7118267574922901</v>
      </c>
      <c r="G18" s="22">
        <v>7.8550000000000004</v>
      </c>
    </row>
    <row r="19" spans="1:9" x14ac:dyDescent="0.2">
      <c r="A19" s="21" t="s">
        <v>986</v>
      </c>
      <c r="B19" s="21" t="s">
        <v>987</v>
      </c>
      <c r="C19" s="21" t="s">
        <v>28</v>
      </c>
      <c r="D19" s="24">
        <v>500</v>
      </c>
      <c r="E19" s="22">
        <v>2494.0374999999999</v>
      </c>
      <c r="F19" s="23">
        <v>1.45631215456913</v>
      </c>
      <c r="G19" s="22">
        <v>7.2717000000000001</v>
      </c>
    </row>
    <row r="20" spans="1:9" x14ac:dyDescent="0.2">
      <c r="A20" s="21" t="s">
        <v>988</v>
      </c>
      <c r="B20" s="21" t="s">
        <v>989</v>
      </c>
      <c r="C20" s="21" t="s">
        <v>28</v>
      </c>
      <c r="D20" s="24">
        <v>500</v>
      </c>
      <c r="E20" s="22">
        <v>2493.4899999999998</v>
      </c>
      <c r="F20" s="23">
        <v>1.4559924597350999</v>
      </c>
      <c r="G20" s="22">
        <v>7.3303000000000003</v>
      </c>
    </row>
    <row r="21" spans="1:9" x14ac:dyDescent="0.2">
      <c r="A21" s="21" t="s">
        <v>887</v>
      </c>
      <c r="B21" s="21" t="s">
        <v>888</v>
      </c>
      <c r="C21" s="21" t="s">
        <v>27</v>
      </c>
      <c r="D21" s="24">
        <v>500</v>
      </c>
      <c r="E21" s="22">
        <v>2483.4524999999999</v>
      </c>
      <c r="F21" s="23">
        <v>1.4501313877778801</v>
      </c>
      <c r="G21" s="22">
        <v>7.3697999999999997</v>
      </c>
    </row>
    <row r="22" spans="1:9" x14ac:dyDescent="0.2">
      <c r="A22" s="21" t="s">
        <v>990</v>
      </c>
      <c r="B22" s="21" t="s">
        <v>991</v>
      </c>
      <c r="C22" s="21" t="s">
        <v>28</v>
      </c>
      <c r="D22" s="24">
        <v>500</v>
      </c>
      <c r="E22" s="22">
        <v>2482.4899999999998</v>
      </c>
      <c r="F22" s="23">
        <v>1.44956936717925</v>
      </c>
      <c r="G22" s="22">
        <v>7.3556999999999997</v>
      </c>
    </row>
    <row r="23" spans="1:9" x14ac:dyDescent="0.2">
      <c r="A23" s="21" t="s">
        <v>992</v>
      </c>
      <c r="B23" s="21" t="s">
        <v>993</v>
      </c>
      <c r="C23" s="21" t="s">
        <v>28</v>
      </c>
      <c r="D23" s="24">
        <v>500</v>
      </c>
      <c r="E23" s="22">
        <v>2445.4074999999998</v>
      </c>
      <c r="F23" s="23">
        <v>1.4279162462972199</v>
      </c>
      <c r="G23" s="22">
        <v>7.835</v>
      </c>
    </row>
    <row r="24" spans="1:9" x14ac:dyDescent="0.2">
      <c r="A24" s="21" t="s">
        <v>994</v>
      </c>
      <c r="B24" s="21" t="s">
        <v>995</v>
      </c>
      <c r="C24" s="21" t="s">
        <v>29</v>
      </c>
      <c r="D24" s="24">
        <v>500</v>
      </c>
      <c r="E24" s="22">
        <v>2343.0349999999999</v>
      </c>
      <c r="F24" s="23">
        <v>1.3681391515087</v>
      </c>
      <c r="G24" s="22">
        <v>7.9132999999999996</v>
      </c>
    </row>
    <row r="25" spans="1:9" x14ac:dyDescent="0.2">
      <c r="A25" s="20" t="s">
        <v>30</v>
      </c>
      <c r="B25" s="20"/>
      <c r="C25" s="20"/>
      <c r="D25" s="20"/>
      <c r="E25" s="25">
        <f>SUM(E6:E24)</f>
        <v>82595.827500000029</v>
      </c>
      <c r="F25" s="26">
        <f>SUM(F6:F24)</f>
        <v>48.229149523591779</v>
      </c>
      <c r="G25" s="25"/>
      <c r="H25" s="14"/>
      <c r="I25" s="14"/>
    </row>
    <row r="26" spans="1:9" x14ac:dyDescent="0.2">
      <c r="A26" s="21"/>
      <c r="B26" s="21"/>
      <c r="C26" s="21"/>
      <c r="D26" s="21"/>
      <c r="E26" s="22"/>
      <c r="F26" s="23"/>
      <c r="G26" s="22"/>
    </row>
    <row r="27" spans="1:9" x14ac:dyDescent="0.2">
      <c r="A27" s="20" t="s">
        <v>31</v>
      </c>
      <c r="B27" s="21"/>
      <c r="C27" s="21"/>
      <c r="D27" s="21"/>
      <c r="E27" s="22"/>
      <c r="F27" s="23"/>
      <c r="G27" s="22"/>
    </row>
    <row r="28" spans="1:9" x14ac:dyDescent="0.2">
      <c r="A28" s="21" t="s">
        <v>889</v>
      </c>
      <c r="B28" s="21" t="s">
        <v>890</v>
      </c>
      <c r="C28" s="21" t="s">
        <v>29</v>
      </c>
      <c r="D28" s="24">
        <v>2000</v>
      </c>
      <c r="E28" s="22">
        <v>9899.65</v>
      </c>
      <c r="F28" s="23">
        <v>5.7805789291381</v>
      </c>
      <c r="G28" s="22">
        <v>7.3997999999999999</v>
      </c>
    </row>
    <row r="29" spans="1:9" x14ac:dyDescent="0.2">
      <c r="A29" s="21" t="s">
        <v>996</v>
      </c>
      <c r="B29" s="21" t="s">
        <v>997</v>
      </c>
      <c r="C29" s="21" t="s">
        <v>27</v>
      </c>
      <c r="D29" s="24">
        <v>1000</v>
      </c>
      <c r="E29" s="22">
        <v>4971.96</v>
      </c>
      <c r="F29" s="23">
        <v>2.90321447854393</v>
      </c>
      <c r="G29" s="22">
        <v>7.6246</v>
      </c>
    </row>
    <row r="30" spans="1:9" x14ac:dyDescent="0.2">
      <c r="A30" s="21" t="s">
        <v>998</v>
      </c>
      <c r="B30" s="21" t="s">
        <v>999</v>
      </c>
      <c r="C30" s="21" t="s">
        <v>28</v>
      </c>
      <c r="D30" s="24">
        <v>1000</v>
      </c>
      <c r="E30" s="22">
        <v>4963.46</v>
      </c>
      <c r="F30" s="23">
        <v>2.8982511797507802</v>
      </c>
      <c r="G30" s="22">
        <v>7.9036999999999997</v>
      </c>
    </row>
    <row r="31" spans="1:9" x14ac:dyDescent="0.2">
      <c r="A31" s="21" t="s">
        <v>1000</v>
      </c>
      <c r="B31" s="21" t="s">
        <v>1001</v>
      </c>
      <c r="C31" s="21" t="s">
        <v>880</v>
      </c>
      <c r="D31" s="24">
        <v>1000</v>
      </c>
      <c r="E31" s="22">
        <v>4962.46</v>
      </c>
      <c r="F31" s="23">
        <v>2.8976672622457</v>
      </c>
      <c r="G31" s="22">
        <v>7.8895</v>
      </c>
    </row>
    <row r="32" spans="1:9" x14ac:dyDescent="0.2">
      <c r="A32" s="21" t="s">
        <v>1002</v>
      </c>
      <c r="B32" s="21" t="s">
        <v>1003</v>
      </c>
      <c r="C32" s="21" t="s">
        <v>880</v>
      </c>
      <c r="D32" s="24">
        <v>1000</v>
      </c>
      <c r="E32" s="22">
        <v>4954.07</v>
      </c>
      <c r="F32" s="23">
        <v>2.8927681943781001</v>
      </c>
      <c r="G32" s="22">
        <v>7.8696999999999999</v>
      </c>
    </row>
    <row r="33" spans="1:9" x14ac:dyDescent="0.2">
      <c r="A33" s="21" t="s">
        <v>33</v>
      </c>
      <c r="B33" s="21" t="s">
        <v>32</v>
      </c>
      <c r="C33" s="21" t="s">
        <v>28</v>
      </c>
      <c r="D33" s="24">
        <v>1000</v>
      </c>
      <c r="E33" s="22">
        <v>4950.3999999999996</v>
      </c>
      <c r="F33" s="23">
        <v>2.89062521713447</v>
      </c>
      <c r="G33" s="22">
        <v>7.9501999999999997</v>
      </c>
    </row>
    <row r="34" spans="1:9" x14ac:dyDescent="0.2">
      <c r="A34" s="21" t="s">
        <v>1004</v>
      </c>
      <c r="B34" s="21" t="s">
        <v>1005</v>
      </c>
      <c r="C34" s="21" t="s">
        <v>28</v>
      </c>
      <c r="D34" s="24">
        <v>1000</v>
      </c>
      <c r="E34" s="22">
        <v>4673.0649999999996</v>
      </c>
      <c r="F34" s="23">
        <v>2.7286844558638701</v>
      </c>
      <c r="G34" s="22">
        <v>7.98</v>
      </c>
    </row>
    <row r="35" spans="1:9" x14ac:dyDescent="0.2">
      <c r="A35" s="21" t="s">
        <v>1006</v>
      </c>
      <c r="B35" s="21" t="s">
        <v>1007</v>
      </c>
      <c r="C35" s="21" t="s">
        <v>880</v>
      </c>
      <c r="D35" s="24">
        <v>1000</v>
      </c>
      <c r="E35" s="22">
        <v>4609.9750000000004</v>
      </c>
      <c r="F35" s="23">
        <v>2.69184510046854</v>
      </c>
      <c r="G35" s="22">
        <v>8.65</v>
      </c>
    </row>
    <row r="36" spans="1:9" x14ac:dyDescent="0.2">
      <c r="A36" s="21" t="s">
        <v>1008</v>
      </c>
      <c r="B36" s="21" t="s">
        <v>1009</v>
      </c>
      <c r="C36" s="21" t="s">
        <v>29</v>
      </c>
      <c r="D36" s="24">
        <v>800</v>
      </c>
      <c r="E36" s="22">
        <v>3979.1120000000001</v>
      </c>
      <c r="F36" s="23">
        <v>2.32347315146299</v>
      </c>
      <c r="G36" s="22">
        <v>7.3700999999999999</v>
      </c>
    </row>
    <row r="37" spans="1:9" x14ac:dyDescent="0.2">
      <c r="A37" s="21" t="s">
        <v>1010</v>
      </c>
      <c r="B37" s="21" t="s">
        <v>1011</v>
      </c>
      <c r="C37" s="21" t="s">
        <v>28</v>
      </c>
      <c r="D37" s="24">
        <v>600</v>
      </c>
      <c r="E37" s="22">
        <v>2925.4589999999998</v>
      </c>
      <c r="F37" s="23">
        <v>1.7082267204858199</v>
      </c>
      <c r="G37" s="22">
        <v>8.4549000000000003</v>
      </c>
    </row>
    <row r="38" spans="1:9" x14ac:dyDescent="0.2">
      <c r="A38" s="21" t="s">
        <v>1012</v>
      </c>
      <c r="B38" s="21" t="s">
        <v>1013</v>
      </c>
      <c r="C38" s="21" t="s">
        <v>29</v>
      </c>
      <c r="D38" s="24">
        <v>500</v>
      </c>
      <c r="E38" s="22">
        <v>2482.7950000000001</v>
      </c>
      <c r="F38" s="23">
        <v>1.4497474620183</v>
      </c>
      <c r="G38" s="22">
        <v>7.9047999999999998</v>
      </c>
    </row>
    <row r="39" spans="1:9" x14ac:dyDescent="0.2">
      <c r="A39" s="20" t="s">
        <v>30</v>
      </c>
      <c r="B39" s="20"/>
      <c r="C39" s="20"/>
      <c r="D39" s="20"/>
      <c r="E39" s="25">
        <f>SUM(E27:E38)</f>
        <v>53372.406000000003</v>
      </c>
      <c r="F39" s="26">
        <f>SUM(F27:F38)</f>
        <v>31.165082151490601</v>
      </c>
      <c r="G39" s="25"/>
      <c r="H39" s="14"/>
      <c r="I39" s="14"/>
    </row>
    <row r="40" spans="1:9" x14ac:dyDescent="0.2">
      <c r="A40" s="21"/>
      <c r="B40" s="21"/>
      <c r="C40" s="21"/>
      <c r="D40" s="21"/>
      <c r="E40" s="22"/>
      <c r="F40" s="23"/>
      <c r="G40" s="22"/>
    </row>
    <row r="41" spans="1:9" x14ac:dyDescent="0.2">
      <c r="A41" s="20" t="s">
        <v>34</v>
      </c>
      <c r="B41" s="21"/>
      <c r="C41" s="21"/>
      <c r="D41" s="21"/>
      <c r="E41" s="22"/>
      <c r="F41" s="23"/>
      <c r="G41" s="22"/>
    </row>
    <row r="42" spans="1:9" x14ac:dyDescent="0.2">
      <c r="A42" s="21" t="s">
        <v>1014</v>
      </c>
      <c r="B42" s="21" t="s">
        <v>1015</v>
      </c>
      <c r="C42" s="21" t="s">
        <v>59</v>
      </c>
      <c r="D42" s="24">
        <v>12500000</v>
      </c>
      <c r="E42" s="22">
        <v>11789.05</v>
      </c>
      <c r="F42" s="23">
        <v>6.88383266323107</v>
      </c>
      <c r="G42" s="22">
        <v>7.1466000000000003</v>
      </c>
    </row>
    <row r="43" spans="1:9" x14ac:dyDescent="0.2">
      <c r="A43" s="21" t="s">
        <v>1016</v>
      </c>
      <c r="B43" s="21" t="s">
        <v>1017</v>
      </c>
      <c r="C43" s="21" t="s">
        <v>59</v>
      </c>
      <c r="D43" s="24">
        <v>7500000</v>
      </c>
      <c r="E43" s="22">
        <v>7360.8824999999997</v>
      </c>
      <c r="F43" s="23">
        <v>4.2981481445668601</v>
      </c>
      <c r="G43" s="22">
        <v>7.0392999999999999</v>
      </c>
    </row>
    <row r="44" spans="1:9" x14ac:dyDescent="0.2">
      <c r="A44" s="21" t="s">
        <v>1018</v>
      </c>
      <c r="B44" s="21" t="s">
        <v>1019</v>
      </c>
      <c r="C44" s="21" t="s">
        <v>59</v>
      </c>
      <c r="D44" s="24">
        <v>2500000</v>
      </c>
      <c r="E44" s="22">
        <v>2340.0124999999998</v>
      </c>
      <c r="F44" s="23">
        <v>1.3663742608495999</v>
      </c>
      <c r="G44" s="22">
        <v>7.1300999999999997</v>
      </c>
    </row>
    <row r="45" spans="1:9" x14ac:dyDescent="0.2">
      <c r="A45" s="20" t="s">
        <v>30</v>
      </c>
      <c r="B45" s="20"/>
      <c r="C45" s="20"/>
      <c r="D45" s="20"/>
      <c r="E45" s="25">
        <f>SUM(E41:E44)</f>
        <v>21489.945</v>
      </c>
      <c r="F45" s="26">
        <f>SUM(F41:F44)</f>
        <v>12.548355068647531</v>
      </c>
      <c r="G45" s="25"/>
      <c r="H45" s="14"/>
      <c r="I45" s="14"/>
    </row>
    <row r="46" spans="1:9" x14ac:dyDescent="0.2">
      <c r="A46" s="21"/>
      <c r="B46" s="21"/>
      <c r="C46" s="21"/>
      <c r="D46" s="21"/>
      <c r="E46" s="22"/>
      <c r="F46" s="23"/>
      <c r="G46" s="22"/>
    </row>
    <row r="47" spans="1:9" x14ac:dyDescent="0.2">
      <c r="A47" s="20" t="s">
        <v>929</v>
      </c>
      <c r="B47" s="21"/>
      <c r="C47" s="21"/>
      <c r="D47" s="21"/>
      <c r="E47" s="22"/>
      <c r="F47" s="23"/>
      <c r="G47" s="22"/>
    </row>
    <row r="48" spans="1:9" x14ac:dyDescent="0.2">
      <c r="A48" s="21" t="s">
        <v>930</v>
      </c>
      <c r="B48" s="21" t="s">
        <v>931</v>
      </c>
      <c r="C48" s="21" t="s">
        <v>932</v>
      </c>
      <c r="D48" s="24">
        <v>3467.9720000000002</v>
      </c>
      <c r="E48" s="22">
        <v>350.94272360000002</v>
      </c>
      <c r="F48" s="23">
        <v>0.20492159958953099</v>
      </c>
      <c r="G48" s="22">
        <v>7.14</v>
      </c>
    </row>
    <row r="49" spans="1:9" x14ac:dyDescent="0.2">
      <c r="A49" s="20" t="s">
        <v>30</v>
      </c>
      <c r="B49" s="20"/>
      <c r="C49" s="20"/>
      <c r="D49" s="20"/>
      <c r="E49" s="25">
        <f>SUM(E48:E48)</f>
        <v>350.94272360000002</v>
      </c>
      <c r="F49" s="26">
        <f>SUM(F48:F48)</f>
        <v>0.20492159958953099</v>
      </c>
      <c r="G49" s="25"/>
      <c r="H49" s="14"/>
      <c r="I49" s="14"/>
    </row>
    <row r="50" spans="1:9" x14ac:dyDescent="0.2">
      <c r="A50" s="21"/>
      <c r="B50" s="21"/>
      <c r="C50" s="21"/>
      <c r="D50" s="21"/>
      <c r="E50" s="22"/>
      <c r="F50" s="23"/>
      <c r="G50" s="22"/>
    </row>
    <row r="51" spans="1:9" x14ac:dyDescent="0.2">
      <c r="A51" s="20" t="s">
        <v>36</v>
      </c>
      <c r="B51" s="20"/>
      <c r="C51" s="20"/>
      <c r="D51" s="20"/>
      <c r="E51" s="25">
        <f>E25+E39+E45+E49</f>
        <v>157809.12122360003</v>
      </c>
      <c r="F51" s="26">
        <f>F25+F39+F45+F49</f>
        <v>92.147508343319444</v>
      </c>
      <c r="G51" s="25"/>
      <c r="H51" s="14"/>
      <c r="I51" s="14"/>
    </row>
    <row r="52" spans="1:9" x14ac:dyDescent="0.2">
      <c r="A52" s="20"/>
      <c r="B52" s="20"/>
      <c r="C52" s="20"/>
      <c r="D52" s="20"/>
      <c r="E52" s="25"/>
      <c r="F52" s="26"/>
      <c r="G52" s="25"/>
      <c r="H52" s="14"/>
      <c r="I52" s="14"/>
    </row>
    <row r="53" spans="1:9" x14ac:dyDescent="0.2">
      <c r="A53" s="20" t="s">
        <v>38</v>
      </c>
      <c r="B53" s="20"/>
      <c r="C53" s="20"/>
      <c r="D53" s="20"/>
      <c r="E53" s="25">
        <f>E55-(E25+E39+E45+E49)</f>
        <v>13447.946993199963</v>
      </c>
      <c r="F53" s="26">
        <f>F55-(F25+F39+F45+F49)</f>
        <v>7.8524916566805558</v>
      </c>
      <c r="G53" s="25"/>
      <c r="H53" s="14"/>
      <c r="I53" s="14"/>
    </row>
    <row r="54" spans="1:9" x14ac:dyDescent="0.2">
      <c r="A54" s="20"/>
      <c r="B54" s="20"/>
      <c r="C54" s="20"/>
      <c r="D54" s="20"/>
      <c r="E54" s="25"/>
      <c r="F54" s="26"/>
      <c r="G54" s="25"/>
      <c r="H54" s="14"/>
      <c r="I54" s="14"/>
    </row>
    <row r="55" spans="1:9" x14ac:dyDescent="0.2">
      <c r="A55" s="27" t="s">
        <v>37</v>
      </c>
      <c r="B55" s="27"/>
      <c r="C55" s="27"/>
      <c r="D55" s="27"/>
      <c r="E55" s="28">
        <v>171257.06821679999</v>
      </c>
      <c r="F55" s="29">
        <v>100</v>
      </c>
      <c r="G55" s="28"/>
      <c r="H55" s="14"/>
      <c r="I55" s="14"/>
    </row>
    <row r="57" spans="1:9" x14ac:dyDescent="0.2">
      <c r="A57" s="14" t="s">
        <v>39</v>
      </c>
    </row>
    <row r="58" spans="1:9" x14ac:dyDescent="0.2">
      <c r="A58" s="14" t="s">
        <v>41</v>
      </c>
    </row>
    <row r="59" spans="1:9" x14ac:dyDescent="0.2">
      <c r="A59" s="14" t="s">
        <v>933</v>
      </c>
    </row>
    <row r="60" spans="1:9" x14ac:dyDescent="0.2">
      <c r="A60" s="14"/>
    </row>
    <row r="61" spans="1:9" x14ac:dyDescent="0.2">
      <c r="A61" s="14" t="s">
        <v>42</v>
      </c>
    </row>
    <row r="62" spans="1:9" x14ac:dyDescent="0.2">
      <c r="A62" s="14" t="s">
        <v>43</v>
      </c>
    </row>
    <row r="63" spans="1:9" x14ac:dyDescent="0.2">
      <c r="A63" s="14" t="s">
        <v>44</v>
      </c>
      <c r="B63" s="14"/>
      <c r="C63" s="30" t="s">
        <v>46</v>
      </c>
      <c r="D63" s="14" t="s">
        <v>45</v>
      </c>
    </row>
    <row r="64" spans="1:9" x14ac:dyDescent="0.2">
      <c r="A64" s="7" t="s">
        <v>1020</v>
      </c>
      <c r="C64" s="31">
        <v>43.563099999999999</v>
      </c>
      <c r="D64" s="31">
        <v>45.070599999999999</v>
      </c>
    </row>
    <row r="65" spans="1:4" x14ac:dyDescent="0.2">
      <c r="A65" s="7" t="s">
        <v>1021</v>
      </c>
      <c r="C65" s="31">
        <v>10.045500000000001</v>
      </c>
      <c r="D65" s="31">
        <v>10.045500000000001</v>
      </c>
    </row>
    <row r="66" spans="1:4" x14ac:dyDescent="0.2">
      <c r="A66" s="7" t="s">
        <v>1022</v>
      </c>
      <c r="C66" s="67" t="s">
        <v>1023</v>
      </c>
      <c r="D66" s="31">
        <v>10.0062</v>
      </c>
    </row>
    <row r="67" spans="1:4" x14ac:dyDescent="0.2">
      <c r="A67" s="7" t="s">
        <v>1024</v>
      </c>
      <c r="C67" s="31">
        <v>10.309699999999999</v>
      </c>
      <c r="D67" s="31">
        <v>10.3415</v>
      </c>
    </row>
    <row r="68" spans="1:4" x14ac:dyDescent="0.2">
      <c r="A68" s="7" t="s">
        <v>1025</v>
      </c>
      <c r="C68" s="31">
        <v>10.616</v>
      </c>
      <c r="D68" s="31">
        <v>10.7346</v>
      </c>
    </row>
    <row r="69" spans="1:4" x14ac:dyDescent="0.2">
      <c r="A69" s="7" t="s">
        <v>1026</v>
      </c>
      <c r="C69" s="31">
        <v>44.880499999999998</v>
      </c>
      <c r="D69" s="31">
        <v>46.469900000000003</v>
      </c>
    </row>
    <row r="70" spans="1:4" x14ac:dyDescent="0.2">
      <c r="A70" s="7" t="s">
        <v>1027</v>
      </c>
      <c r="C70" s="31">
        <v>10.056900000000001</v>
      </c>
      <c r="D70" s="31">
        <v>10.056900000000001</v>
      </c>
    </row>
    <row r="71" spans="1:4" x14ac:dyDescent="0.2">
      <c r="A71" s="7" t="s">
        <v>1028</v>
      </c>
      <c r="C71" s="67" t="s">
        <v>1023</v>
      </c>
      <c r="D71" s="31">
        <v>10.007199999999999</v>
      </c>
    </row>
    <row r="72" spans="1:4" x14ac:dyDescent="0.2">
      <c r="A72" s="7" t="s">
        <v>1029</v>
      </c>
      <c r="C72" s="31">
        <v>10.7378</v>
      </c>
      <c r="D72" s="31">
        <v>10.7722</v>
      </c>
    </row>
    <row r="73" spans="1:4" x14ac:dyDescent="0.2">
      <c r="A73" s="7" t="s">
        <v>1030</v>
      </c>
      <c r="C73" s="31">
        <v>11.1014</v>
      </c>
      <c r="D73" s="31">
        <v>11.245100000000001</v>
      </c>
    </row>
    <row r="74" spans="1:4" x14ac:dyDescent="0.2">
      <c r="C74" s="31"/>
      <c r="D74" s="31"/>
    </row>
    <row r="75" spans="1:4" x14ac:dyDescent="0.2">
      <c r="A75" s="7" t="s">
        <v>1031</v>
      </c>
      <c r="C75" s="31"/>
      <c r="D75" s="31"/>
    </row>
    <row r="77" spans="1:4" x14ac:dyDescent="0.2">
      <c r="A77" s="14" t="s">
        <v>47</v>
      </c>
    </row>
    <row r="78" spans="1:4" x14ac:dyDescent="0.2">
      <c r="A78" s="87" t="s">
        <v>48</v>
      </c>
      <c r="B78" s="88"/>
      <c r="C78" s="32" t="s">
        <v>49</v>
      </c>
    </row>
    <row r="79" spans="1:4" x14ac:dyDescent="0.2">
      <c r="A79" s="83" t="s">
        <v>1021</v>
      </c>
      <c r="B79" s="84"/>
      <c r="C79" s="33">
        <v>0.34184125999999998</v>
      </c>
    </row>
    <row r="80" spans="1:4" x14ac:dyDescent="0.2">
      <c r="A80" s="83" t="s">
        <v>1032</v>
      </c>
      <c r="B80" s="84"/>
      <c r="C80" s="33">
        <v>0.15519960999999999</v>
      </c>
    </row>
    <row r="81" spans="1:5" x14ac:dyDescent="0.2">
      <c r="A81" s="83" t="s">
        <v>1024</v>
      </c>
      <c r="B81" s="84"/>
      <c r="C81" s="33">
        <v>0.32</v>
      </c>
    </row>
    <row r="82" spans="1:5" x14ac:dyDescent="0.2">
      <c r="A82" s="83" t="s">
        <v>1025</v>
      </c>
      <c r="B82" s="84"/>
      <c r="C82" s="33">
        <v>0.245</v>
      </c>
    </row>
    <row r="83" spans="1:5" x14ac:dyDescent="0.2">
      <c r="A83" s="83" t="s">
        <v>1027</v>
      </c>
      <c r="B83" s="84"/>
      <c r="C83" s="33">
        <v>0.34987132999999998</v>
      </c>
    </row>
    <row r="84" spans="1:5" x14ac:dyDescent="0.2">
      <c r="A84" s="83" t="s">
        <v>1033</v>
      </c>
      <c r="B84" s="84"/>
      <c r="C84" s="33">
        <v>0.15759920999999999</v>
      </c>
    </row>
    <row r="85" spans="1:5" x14ac:dyDescent="0.2">
      <c r="A85" s="83" t="s">
        <v>1029</v>
      </c>
      <c r="B85" s="84"/>
      <c r="C85" s="33">
        <v>0.34</v>
      </c>
    </row>
    <row r="86" spans="1:5" x14ac:dyDescent="0.2">
      <c r="A86" s="83" t="s">
        <v>1030</v>
      </c>
      <c r="B86" s="84"/>
      <c r="C86" s="33">
        <v>0.245</v>
      </c>
    </row>
    <row r="87" spans="1:5" x14ac:dyDescent="0.2">
      <c r="A87" s="7" t="s">
        <v>50</v>
      </c>
    </row>
    <row r="88" spans="1:5" x14ac:dyDescent="0.2">
      <c r="A88" s="7" t="s">
        <v>51</v>
      </c>
    </row>
    <row r="90" spans="1:5" x14ac:dyDescent="0.2">
      <c r="A90" s="14" t="s">
        <v>949</v>
      </c>
      <c r="D90" s="34">
        <v>0.34614798700333699</v>
      </c>
      <c r="E90" s="10" t="s">
        <v>52</v>
      </c>
    </row>
    <row r="92" spans="1:5" x14ac:dyDescent="0.2">
      <c r="A92" s="14" t="s">
        <v>843</v>
      </c>
      <c r="D92" s="30" t="s">
        <v>53</v>
      </c>
    </row>
    <row r="94" spans="1:5" x14ac:dyDescent="0.2">
      <c r="A94" s="14" t="s">
        <v>950</v>
      </c>
    </row>
    <row r="95" spans="1:5" ht="15" x14ac:dyDescent="0.25">
      <c r="A95" s="68"/>
    </row>
    <row r="96" spans="1:5" x14ac:dyDescent="0.2">
      <c r="A96" s="53" t="s">
        <v>814</v>
      </c>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3"/>
    </row>
    <row r="111" spans="1:1" x14ac:dyDescent="0.2">
      <c r="A111" s="55"/>
    </row>
    <row r="112" spans="1:1" x14ac:dyDescent="0.2">
      <c r="A112" s="53" t="s">
        <v>1034</v>
      </c>
    </row>
    <row r="113" spans="1:1" x14ac:dyDescent="0.2">
      <c r="A113" s="55"/>
    </row>
    <row r="114" spans="1:1" x14ac:dyDescent="0.2">
      <c r="A114" s="53" t="s">
        <v>1228</v>
      </c>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5"/>
    </row>
    <row r="124" spans="1:1" x14ac:dyDescent="0.2">
      <c r="A124" s="55"/>
    </row>
    <row r="125" spans="1:1" x14ac:dyDescent="0.2">
      <c r="A125" s="55"/>
    </row>
    <row r="126" spans="1:1" x14ac:dyDescent="0.2">
      <c r="A126" s="55"/>
    </row>
    <row r="127" spans="1:1" x14ac:dyDescent="0.2">
      <c r="A127" s="55"/>
    </row>
    <row r="128" spans="1:1" x14ac:dyDescent="0.2">
      <c r="A128" s="14" t="s">
        <v>1035</v>
      </c>
    </row>
    <row r="130" spans="1:1" x14ac:dyDescent="0.2">
      <c r="A130" s="53" t="s">
        <v>1229</v>
      </c>
    </row>
    <row r="144" spans="1:1" x14ac:dyDescent="0.2">
      <c r="A144" s="55"/>
    </row>
    <row r="145" spans="1:1" x14ac:dyDescent="0.2">
      <c r="A145" s="55"/>
    </row>
    <row r="146" spans="1:1" x14ac:dyDescent="0.2">
      <c r="A146" s="14" t="s">
        <v>1036</v>
      </c>
    </row>
    <row r="149" spans="1:1" x14ac:dyDescent="0.2">
      <c r="A149" s="55"/>
    </row>
    <row r="150" spans="1:1" x14ac:dyDescent="0.2">
      <c r="A150" s="54"/>
    </row>
  </sheetData>
  <mergeCells count="10">
    <mergeCell ref="A83:B83"/>
    <mergeCell ref="A84:B84"/>
    <mergeCell ref="A85:B85"/>
    <mergeCell ref="A86:B86"/>
    <mergeCell ref="A1:G1"/>
    <mergeCell ref="A78:B78"/>
    <mergeCell ref="A79:B79"/>
    <mergeCell ref="A80:B80"/>
    <mergeCell ref="A81:B81"/>
    <mergeCell ref="A82:B82"/>
  </mergeCells>
  <conditionalFormatting sqref="F2:F3 F5:F65539">
    <cfRule type="cellIs" dxfId="7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6"/>
  <sheetViews>
    <sheetView workbookViewId="0">
      <selection sqref="A1:E1"/>
    </sheetView>
  </sheetViews>
  <sheetFormatPr defaultColWidth="9.140625" defaultRowHeight="11.25" x14ac:dyDescent="0.2"/>
  <cols>
    <col min="1" max="1" width="34.85546875" style="7" bestFit="1" customWidth="1"/>
    <col min="2" max="2" width="68.85546875" style="7" customWidth="1"/>
    <col min="3" max="3" width="24.7109375" style="7" bestFit="1" customWidth="1"/>
    <col min="4" max="4" width="15.140625" style="7" bestFit="1" customWidth="1"/>
    <col min="5" max="5" width="13.5703125" style="10" customWidth="1"/>
    <col min="6" max="16384" width="9.140625" style="7"/>
  </cols>
  <sheetData>
    <row r="1" spans="1:8" s="1" customFormat="1" ht="15" customHeight="1" x14ac:dyDescent="0.2">
      <c r="A1" s="85" t="s">
        <v>859</v>
      </c>
      <c r="B1" s="86"/>
      <c r="C1" s="86"/>
      <c r="D1" s="86"/>
      <c r="E1" s="86"/>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35</v>
      </c>
      <c r="B5" s="17"/>
      <c r="C5" s="17"/>
      <c r="D5" s="18"/>
      <c r="E5" s="19"/>
    </row>
    <row r="6" spans="1:8" x14ac:dyDescent="0.2">
      <c r="A6" s="21" t="s">
        <v>809</v>
      </c>
      <c r="B6" s="65" t="s">
        <v>808</v>
      </c>
      <c r="C6" s="24">
        <v>4127267.04</v>
      </c>
      <c r="D6" s="22">
        <v>61530.039940000002</v>
      </c>
      <c r="E6" s="23">
        <v>47.668947630106302</v>
      </c>
    </row>
    <row r="7" spans="1:8" x14ac:dyDescent="0.2">
      <c r="A7" s="21" t="s">
        <v>800</v>
      </c>
      <c r="B7" s="65" t="s">
        <v>857</v>
      </c>
      <c r="C7" s="24">
        <v>53829583.162</v>
      </c>
      <c r="D7" s="22">
        <v>31256.739590000001</v>
      </c>
      <c r="E7" s="23">
        <v>24.215421996418399</v>
      </c>
    </row>
    <row r="8" spans="1:8" x14ac:dyDescent="0.2">
      <c r="A8" s="21" t="s">
        <v>801</v>
      </c>
      <c r="B8" s="65" t="s">
        <v>856</v>
      </c>
      <c r="C8" s="24">
        <v>103299130.76899999</v>
      </c>
      <c r="D8" s="22">
        <v>31248.60685</v>
      </c>
      <c r="E8" s="23">
        <v>24.209121347864802</v>
      </c>
    </row>
    <row r="9" spans="1:8" ht="22.5" x14ac:dyDescent="0.2">
      <c r="A9" s="21" t="s">
        <v>803</v>
      </c>
      <c r="B9" s="65" t="s">
        <v>802</v>
      </c>
      <c r="C9" s="24">
        <v>1210.933</v>
      </c>
      <c r="D9" s="22">
        <v>31.294564099999999</v>
      </c>
      <c r="E9" s="23">
        <v>2.42447256436789E-2</v>
      </c>
    </row>
    <row r="10" spans="1:8" ht="22.5" x14ac:dyDescent="0.2">
      <c r="A10" s="21" t="s">
        <v>811</v>
      </c>
      <c r="B10" s="65" t="s">
        <v>810</v>
      </c>
      <c r="C10" s="24">
        <v>1483902.88</v>
      </c>
      <c r="D10" s="22">
        <v>0</v>
      </c>
      <c r="E10" s="22">
        <v>0</v>
      </c>
    </row>
    <row r="11" spans="1:8" ht="22.5" x14ac:dyDescent="0.2">
      <c r="A11" s="21" t="s">
        <v>807</v>
      </c>
      <c r="B11" s="65" t="s">
        <v>806</v>
      </c>
      <c r="C11" s="24">
        <v>1370528.45</v>
      </c>
      <c r="D11" s="22">
        <v>0</v>
      </c>
      <c r="E11" s="22">
        <v>0</v>
      </c>
    </row>
    <row r="12" spans="1:8" x14ac:dyDescent="0.2">
      <c r="A12" s="20" t="s">
        <v>30</v>
      </c>
      <c r="B12" s="20"/>
      <c r="C12" s="20"/>
      <c r="D12" s="25">
        <f>SUM(D6:D11)</f>
        <v>124066.68094409999</v>
      </c>
      <c r="E12" s="26">
        <f>SUM(E6:E11)</f>
        <v>96.117735700033194</v>
      </c>
      <c r="F12" s="14"/>
      <c r="G12" s="14"/>
      <c r="H12" s="14"/>
    </row>
    <row r="13" spans="1:8" x14ac:dyDescent="0.2">
      <c r="A13" s="21"/>
      <c r="B13" s="21"/>
      <c r="C13" s="21"/>
      <c r="D13" s="22"/>
      <c r="E13" s="23"/>
    </row>
    <row r="14" spans="1:8" x14ac:dyDescent="0.2">
      <c r="A14" s="20" t="s">
        <v>36</v>
      </c>
      <c r="B14" s="20"/>
      <c r="C14" s="20"/>
      <c r="D14" s="25">
        <f>D12</f>
        <v>124066.68094409999</v>
      </c>
      <c r="E14" s="26">
        <f>E12</f>
        <v>96.117735700033194</v>
      </c>
      <c r="F14" s="14"/>
      <c r="G14" s="14"/>
      <c r="H14" s="14"/>
    </row>
    <row r="15" spans="1:8" x14ac:dyDescent="0.2">
      <c r="A15" s="20"/>
      <c r="B15" s="20"/>
      <c r="C15" s="20"/>
      <c r="D15" s="25"/>
      <c r="E15" s="26"/>
      <c r="F15" s="14"/>
      <c r="G15" s="14"/>
      <c r="H15" s="14"/>
    </row>
    <row r="16" spans="1:8" x14ac:dyDescent="0.2">
      <c r="A16" s="20" t="s">
        <v>38</v>
      </c>
      <c r="B16" s="20"/>
      <c r="C16" s="20"/>
      <c r="D16" s="25">
        <f>D18-(D12)</f>
        <v>5011.1422490000114</v>
      </c>
      <c r="E16" s="26">
        <f>E18-(E12)</f>
        <v>3.8822642999668062</v>
      </c>
      <c r="F16" s="14"/>
      <c r="G16" s="14"/>
      <c r="H16" s="14"/>
    </row>
    <row r="17" spans="1:8" x14ac:dyDescent="0.2">
      <c r="A17" s="20"/>
      <c r="B17" s="20"/>
      <c r="C17" s="20"/>
      <c r="D17" s="25"/>
      <c r="E17" s="26"/>
      <c r="F17" s="14"/>
      <c r="G17" s="14"/>
      <c r="H17" s="14"/>
    </row>
    <row r="18" spans="1:8" x14ac:dyDescent="0.2">
      <c r="A18" s="27" t="s">
        <v>37</v>
      </c>
      <c r="B18" s="27"/>
      <c r="C18" s="27"/>
      <c r="D18" s="28">
        <v>129077.8231931</v>
      </c>
      <c r="E18" s="29">
        <v>100</v>
      </c>
      <c r="F18" s="14"/>
      <c r="G18" s="14"/>
      <c r="H18" s="14"/>
    </row>
    <row r="20" spans="1:8" x14ac:dyDescent="0.2">
      <c r="A20" s="14" t="s">
        <v>275</v>
      </c>
    </row>
    <row r="21" spans="1:8" ht="15" x14ac:dyDescent="0.25">
      <c r="A21" s="90" t="s">
        <v>858</v>
      </c>
      <c r="B21" s="91"/>
      <c r="C21" s="91"/>
      <c r="D21" s="91"/>
      <c r="E21" s="91"/>
    </row>
    <row r="23" spans="1:8" x14ac:dyDescent="0.2">
      <c r="A23" s="14" t="s">
        <v>42</v>
      </c>
    </row>
    <row r="24" spans="1:8" x14ac:dyDescent="0.2">
      <c r="A24" s="14" t="s">
        <v>43</v>
      </c>
    </row>
    <row r="25" spans="1:8" x14ac:dyDescent="0.2">
      <c r="A25" s="14" t="s">
        <v>44</v>
      </c>
      <c r="B25" s="14"/>
      <c r="C25" s="30" t="s">
        <v>46</v>
      </c>
      <c r="D25" s="14" t="s">
        <v>45</v>
      </c>
    </row>
    <row r="26" spans="1:8" x14ac:dyDescent="0.2">
      <c r="A26" s="7" t="s">
        <v>64</v>
      </c>
      <c r="C26" s="31">
        <v>126.2784</v>
      </c>
      <c r="D26" s="31">
        <v>143.00360000000001</v>
      </c>
    </row>
    <row r="27" spans="1:8" x14ac:dyDescent="0.2">
      <c r="A27" s="7" t="s">
        <v>72</v>
      </c>
      <c r="C27" s="31">
        <v>38.3187</v>
      </c>
      <c r="D27" s="31">
        <v>41.817700000000002</v>
      </c>
    </row>
    <row r="28" spans="1:8" x14ac:dyDescent="0.2">
      <c r="A28" s="7" t="s">
        <v>65</v>
      </c>
      <c r="C28" s="31">
        <v>140.20750000000001</v>
      </c>
      <c r="D28" s="31">
        <v>159.51249999999999</v>
      </c>
    </row>
    <row r="29" spans="1:8" x14ac:dyDescent="0.2">
      <c r="A29" s="7" t="s">
        <v>73</v>
      </c>
      <c r="C29" s="31">
        <v>44.613799999999998</v>
      </c>
      <c r="D29" s="31">
        <v>48.858899999999998</v>
      </c>
    </row>
    <row r="31" spans="1:8" x14ac:dyDescent="0.2">
      <c r="A31" s="14" t="s">
        <v>47</v>
      </c>
    </row>
    <row r="32" spans="1:8" x14ac:dyDescent="0.2">
      <c r="A32" s="87" t="s">
        <v>48</v>
      </c>
      <c r="B32" s="88"/>
      <c r="C32" s="32" t="s">
        <v>49</v>
      </c>
    </row>
    <row r="33" spans="1:4" x14ac:dyDescent="0.2">
      <c r="A33" s="83" t="s">
        <v>72</v>
      </c>
      <c r="B33" s="84"/>
      <c r="C33" s="33">
        <v>1.5</v>
      </c>
    </row>
    <row r="34" spans="1:4" x14ac:dyDescent="0.2">
      <c r="A34" s="83" t="s">
        <v>73</v>
      </c>
      <c r="B34" s="84"/>
      <c r="C34" s="33">
        <v>1.8</v>
      </c>
    </row>
    <row r="35" spans="1:4" x14ac:dyDescent="0.2">
      <c r="A35" s="7" t="s">
        <v>50</v>
      </c>
    </row>
    <row r="36" spans="1:4" x14ac:dyDescent="0.2">
      <c r="A36" s="7" t="s">
        <v>51</v>
      </c>
    </row>
    <row r="38" spans="1:4" x14ac:dyDescent="0.2">
      <c r="A38" s="14" t="s">
        <v>276</v>
      </c>
      <c r="D38" s="49">
        <v>9.3200000000000005E-2</v>
      </c>
    </row>
    <row r="40" spans="1:4" x14ac:dyDescent="0.2">
      <c r="A40" s="92" t="s">
        <v>843</v>
      </c>
      <c r="B40" s="92"/>
      <c r="C40" s="92"/>
      <c r="D40" s="30" t="s">
        <v>53</v>
      </c>
    </row>
    <row r="42" spans="1:4" x14ac:dyDescent="0.2">
      <c r="A42" s="14" t="s">
        <v>819</v>
      </c>
    </row>
    <row r="43" spans="1:4" x14ac:dyDescent="0.2">
      <c r="A43" s="52"/>
    </row>
    <row r="44" spans="1:4" x14ac:dyDescent="0.2">
      <c r="A44" s="53" t="s">
        <v>814</v>
      </c>
    </row>
    <row r="45" spans="1:4" x14ac:dyDescent="0.2">
      <c r="A45" s="54"/>
    </row>
    <row r="46" spans="1:4" x14ac:dyDescent="0.2">
      <c r="A46" s="55"/>
    </row>
    <row r="47" spans="1:4" x14ac:dyDescent="0.2">
      <c r="A47" s="55"/>
    </row>
    <row r="48" spans="1:4" x14ac:dyDescent="0.2">
      <c r="A48" s="55"/>
    </row>
    <row r="49" spans="1:1" x14ac:dyDescent="0.2">
      <c r="A49" s="55"/>
    </row>
    <row r="50" spans="1:1" x14ac:dyDescent="0.2">
      <c r="A50" s="55"/>
    </row>
    <row r="51" spans="1:1" x14ac:dyDescent="0.2">
      <c r="A51" s="55"/>
    </row>
    <row r="52" spans="1:1" x14ac:dyDescent="0.2">
      <c r="A52" s="55"/>
    </row>
    <row r="53" spans="1:1" x14ac:dyDescent="0.2">
      <c r="A53" s="55"/>
    </row>
    <row r="54" spans="1:1" x14ac:dyDescent="0.2">
      <c r="A54" s="55"/>
    </row>
    <row r="55" spans="1:1" x14ac:dyDescent="0.2">
      <c r="A55" s="55"/>
    </row>
    <row r="56" spans="1:1" x14ac:dyDescent="0.2">
      <c r="A56" s="55"/>
    </row>
    <row r="57" spans="1:1" x14ac:dyDescent="0.2">
      <c r="A57" s="55"/>
    </row>
    <row r="58" spans="1:1" x14ac:dyDescent="0.2">
      <c r="A58" s="53" t="s">
        <v>840</v>
      </c>
    </row>
    <row r="59" spans="1:1" x14ac:dyDescent="0.2">
      <c r="A59" s="55"/>
    </row>
    <row r="60" spans="1:1" x14ac:dyDescent="0.2">
      <c r="A60" s="53" t="s">
        <v>815</v>
      </c>
    </row>
    <row r="61" spans="1:1" x14ac:dyDescent="0.2">
      <c r="A61" s="55"/>
    </row>
    <row r="62" spans="1:1" x14ac:dyDescent="0.2">
      <c r="A62" s="55"/>
    </row>
    <row r="63" spans="1:1" x14ac:dyDescent="0.2">
      <c r="A63" s="55"/>
    </row>
    <row r="64" spans="1:1" x14ac:dyDescent="0.2">
      <c r="A64" s="55"/>
    </row>
    <row r="65" spans="1:5" x14ac:dyDescent="0.2">
      <c r="A65" s="55"/>
    </row>
    <row r="66" spans="1:5" x14ac:dyDescent="0.2">
      <c r="A66" s="55"/>
    </row>
    <row r="67" spans="1:5" x14ac:dyDescent="0.2">
      <c r="A67" s="55"/>
    </row>
    <row r="68" spans="1:5" x14ac:dyDescent="0.2">
      <c r="A68" s="55"/>
    </row>
    <row r="69" spans="1:5" x14ac:dyDescent="0.2">
      <c r="A69" s="55"/>
    </row>
    <row r="70" spans="1:5" x14ac:dyDescent="0.2">
      <c r="A70" s="55"/>
    </row>
    <row r="71" spans="1:5" x14ac:dyDescent="0.2">
      <c r="A71" s="55"/>
    </row>
    <row r="72" spans="1:5" x14ac:dyDescent="0.2">
      <c r="A72" s="55"/>
    </row>
    <row r="73" spans="1:5" x14ac:dyDescent="0.2">
      <c r="A73" s="55"/>
    </row>
    <row r="74" spans="1:5" x14ac:dyDescent="0.2">
      <c r="A74" s="94" t="s">
        <v>841</v>
      </c>
      <c r="B74" s="94"/>
      <c r="C74" s="94"/>
      <c r="D74" s="94"/>
      <c r="E74" s="94"/>
    </row>
    <row r="76" spans="1:5" x14ac:dyDescent="0.2">
      <c r="A76" s="92"/>
      <c r="B76" s="92"/>
      <c r="C76" s="92"/>
      <c r="D76" s="92"/>
      <c r="E76" s="92"/>
    </row>
  </sheetData>
  <mergeCells count="8">
    <mergeCell ref="A76:E76"/>
    <mergeCell ref="A1:E1"/>
    <mergeCell ref="A32:B32"/>
    <mergeCell ref="A33:B33"/>
    <mergeCell ref="A34:B34"/>
    <mergeCell ref="A74:E74"/>
    <mergeCell ref="A21:E21"/>
    <mergeCell ref="A40:C40"/>
  </mergeCells>
  <conditionalFormatting sqref="E5:E9 E12:E18">
    <cfRule type="cellIs" dxfId="2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71"/>
  <sheetViews>
    <sheetView zoomScaleNormal="100" zoomScaleSheetLayoutView="100" workbookViewId="0">
      <selection sqref="A1:G1"/>
    </sheetView>
  </sheetViews>
  <sheetFormatPr defaultColWidth="9.28515625" defaultRowHeight="11.25" x14ac:dyDescent="0.2"/>
  <cols>
    <col min="1" max="1" width="38.7109375" style="7" bestFit="1" customWidth="1"/>
    <col min="2" max="2" width="60" style="7" customWidth="1"/>
    <col min="3" max="3" width="15.28515625" style="7" bestFit="1" customWidth="1"/>
    <col min="4" max="4" width="14.7109375" style="7" bestFit="1" customWidth="1"/>
    <col min="5" max="5" width="25.85546875" style="10" customWidth="1"/>
    <col min="6" max="6" width="13.5703125" style="11" bestFit="1" customWidth="1"/>
    <col min="7" max="7" width="11" style="10" customWidth="1"/>
    <col min="8" max="8" width="9.28515625" style="7"/>
    <col min="9" max="13" width="9.28515625" style="7" customWidth="1"/>
    <col min="14" max="16384" width="9.28515625" style="7"/>
  </cols>
  <sheetData>
    <row r="1" spans="1:7" s="1" customFormat="1" ht="15" customHeight="1" x14ac:dyDescent="0.2">
      <c r="A1" s="85" t="s">
        <v>1161</v>
      </c>
      <c r="B1" s="86"/>
      <c r="C1" s="86"/>
      <c r="D1" s="86"/>
      <c r="E1" s="86"/>
      <c r="F1" s="86"/>
      <c r="G1" s="86"/>
    </row>
    <row r="2" spans="1:7" s="1" customFormat="1" ht="12" x14ac:dyDescent="0.2">
      <c r="A2" s="35"/>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40</v>
      </c>
      <c r="D4" s="13" t="s">
        <v>1</v>
      </c>
      <c r="E4" s="50" t="s">
        <v>6</v>
      </c>
      <c r="F4" s="12" t="s">
        <v>3</v>
      </c>
      <c r="G4" s="12" t="s">
        <v>5</v>
      </c>
    </row>
    <row r="5" spans="1:7" x14ac:dyDescent="0.2">
      <c r="A5" s="20" t="s">
        <v>38</v>
      </c>
      <c r="B5" s="20"/>
      <c r="C5" s="20"/>
      <c r="D5" s="20"/>
      <c r="E5" s="25">
        <v>0</v>
      </c>
      <c r="F5" s="71">
        <v>100</v>
      </c>
      <c r="G5" s="25"/>
    </row>
    <row r="6" spans="1:7" x14ac:dyDescent="0.2">
      <c r="A6" s="20"/>
      <c r="B6" s="20"/>
      <c r="C6" s="20"/>
      <c r="D6" s="20"/>
      <c r="E6" s="25"/>
      <c r="F6" s="26"/>
      <c r="G6" s="25"/>
    </row>
    <row r="7" spans="1:7" x14ac:dyDescent="0.2">
      <c r="A7" s="27" t="s">
        <v>37</v>
      </c>
      <c r="B7" s="27"/>
      <c r="C7" s="27"/>
      <c r="D7" s="27"/>
      <c r="E7" s="28">
        <v>0</v>
      </c>
      <c r="F7" s="28">
        <v>100</v>
      </c>
      <c r="G7" s="28"/>
    </row>
    <row r="9" spans="1:7" x14ac:dyDescent="0.2">
      <c r="A9" s="14" t="s">
        <v>42</v>
      </c>
    </row>
    <row r="10" spans="1:7" x14ac:dyDescent="0.2">
      <c r="A10" s="14" t="s">
        <v>43</v>
      </c>
    </row>
    <row r="11" spans="1:7" x14ac:dyDescent="0.2">
      <c r="A11" s="14" t="s">
        <v>44</v>
      </c>
      <c r="B11" s="14"/>
      <c r="C11" s="14" t="s">
        <v>1162</v>
      </c>
      <c r="D11" s="14" t="s">
        <v>45</v>
      </c>
      <c r="E11" s="30"/>
    </row>
    <row r="12" spans="1:7" x14ac:dyDescent="0.2">
      <c r="A12" s="7" t="s">
        <v>64</v>
      </c>
      <c r="C12" s="31">
        <v>94.787999999999997</v>
      </c>
      <c r="D12" s="72" t="s">
        <v>1023</v>
      </c>
      <c r="E12" s="72"/>
    </row>
    <row r="13" spans="1:7" x14ac:dyDescent="0.2">
      <c r="A13" s="7" t="s">
        <v>72</v>
      </c>
      <c r="C13" s="31">
        <v>15.6675</v>
      </c>
      <c r="D13" s="72" t="s">
        <v>1023</v>
      </c>
      <c r="E13" s="72"/>
    </row>
    <row r="14" spans="1:7" x14ac:dyDescent="0.2">
      <c r="A14" s="7" t="s">
        <v>65</v>
      </c>
      <c r="C14" s="31">
        <v>84.032899999999998</v>
      </c>
      <c r="D14" s="72" t="s">
        <v>1023</v>
      </c>
      <c r="E14" s="72"/>
    </row>
    <row r="15" spans="1:7" x14ac:dyDescent="0.2">
      <c r="A15" s="7" t="s">
        <v>73</v>
      </c>
      <c r="C15" s="31">
        <v>14.163500000000001</v>
      </c>
      <c r="D15" s="72" t="s">
        <v>1023</v>
      </c>
      <c r="E15" s="72"/>
    </row>
    <row r="17" spans="1:7" x14ac:dyDescent="0.2">
      <c r="A17" s="7" t="s">
        <v>51</v>
      </c>
    </row>
    <row r="18" spans="1:7" x14ac:dyDescent="0.2">
      <c r="A18" s="7" t="s">
        <v>1163</v>
      </c>
    </row>
    <row r="20" spans="1:7" x14ac:dyDescent="0.2">
      <c r="A20" s="14" t="s">
        <v>47</v>
      </c>
      <c r="D20" s="30" t="s">
        <v>53</v>
      </c>
    </row>
    <row r="22" spans="1:7" x14ac:dyDescent="0.2">
      <c r="A22" s="14" t="s">
        <v>949</v>
      </c>
      <c r="D22" s="73" t="s">
        <v>1023</v>
      </c>
    </row>
    <row r="23" spans="1:7" x14ac:dyDescent="0.2">
      <c r="A23" s="7" t="s">
        <v>1164</v>
      </c>
      <c r="D23" s="34"/>
    </row>
    <row r="24" spans="1:7" x14ac:dyDescent="0.2">
      <c r="D24" s="34"/>
    </row>
    <row r="25" spans="1:7" ht="15" customHeight="1" x14ac:dyDescent="0.25">
      <c r="A25" s="90" t="s">
        <v>843</v>
      </c>
      <c r="B25" s="91"/>
      <c r="C25" s="91"/>
      <c r="D25" s="30" t="s">
        <v>53</v>
      </c>
    </row>
    <row r="27" spans="1:7" ht="25.5" customHeight="1" x14ac:dyDescent="0.25">
      <c r="A27" s="95" t="s">
        <v>1165</v>
      </c>
      <c r="B27" s="96"/>
      <c r="C27" s="96"/>
      <c r="D27" s="96"/>
      <c r="E27" s="96"/>
      <c r="F27" s="96"/>
      <c r="G27" s="96"/>
    </row>
    <row r="29" spans="1:7" ht="57.75" customHeight="1" x14ac:dyDescent="0.25">
      <c r="A29" s="95" t="s">
        <v>1166</v>
      </c>
      <c r="B29" s="96"/>
      <c r="C29" s="96"/>
      <c r="D29" s="96"/>
      <c r="E29" s="96"/>
      <c r="F29" s="96"/>
      <c r="G29" s="96"/>
    </row>
    <row r="31" spans="1:7" ht="35.25" customHeight="1" x14ac:dyDescent="0.25">
      <c r="A31" s="95" t="s">
        <v>1167</v>
      </c>
      <c r="B31" s="96"/>
      <c r="C31" s="96"/>
      <c r="D31" s="96"/>
      <c r="E31" s="96"/>
      <c r="F31" s="96"/>
      <c r="G31" s="96"/>
    </row>
    <row r="32" spans="1:7" x14ac:dyDescent="0.2">
      <c r="A32" s="52" t="s">
        <v>1168</v>
      </c>
    </row>
    <row r="34" spans="1:7" ht="27" customHeight="1" x14ac:dyDescent="0.25">
      <c r="A34" s="95" t="s">
        <v>1169</v>
      </c>
      <c r="B34" s="96"/>
      <c r="C34" s="96"/>
      <c r="D34" s="96"/>
      <c r="E34" s="96"/>
      <c r="F34" s="96"/>
      <c r="G34" s="96"/>
    </row>
    <row r="36" spans="1:7" ht="22.5" customHeight="1" x14ac:dyDescent="0.25">
      <c r="A36" s="95" t="s">
        <v>1170</v>
      </c>
      <c r="B36" s="96"/>
      <c r="C36" s="96"/>
      <c r="D36" s="96"/>
      <c r="E36" s="96"/>
      <c r="F36" s="96"/>
      <c r="G36" s="96"/>
    </row>
    <row r="38" spans="1:7" x14ac:dyDescent="0.2">
      <c r="A38" s="14" t="s">
        <v>1171</v>
      </c>
    </row>
    <row r="39" spans="1:7" ht="46.5" customHeight="1" x14ac:dyDescent="0.25">
      <c r="A39" s="97" t="s">
        <v>1172</v>
      </c>
      <c r="B39" s="91"/>
      <c r="C39" s="91"/>
      <c r="D39" s="91"/>
      <c r="E39" s="91"/>
      <c r="F39" s="91"/>
      <c r="G39" s="91"/>
    </row>
    <row r="40" spans="1:7" x14ac:dyDescent="0.2">
      <c r="A40" s="54"/>
    </row>
    <row r="41" spans="1:7" ht="24.75" customHeight="1" x14ac:dyDescent="0.2">
      <c r="A41" s="90" t="s">
        <v>1173</v>
      </c>
      <c r="B41" s="90"/>
      <c r="C41" s="90"/>
      <c r="D41" s="90"/>
      <c r="E41" s="90"/>
      <c r="F41" s="90"/>
      <c r="G41" s="90"/>
    </row>
    <row r="43" spans="1:7" s="1" customFormat="1" ht="15" x14ac:dyDescent="0.2">
      <c r="A43" s="85" t="s">
        <v>1174</v>
      </c>
      <c r="B43" s="86"/>
      <c r="C43" s="86"/>
      <c r="D43" s="86"/>
      <c r="E43" s="86"/>
      <c r="F43" s="86"/>
      <c r="G43" s="86"/>
    </row>
    <row r="44" spans="1:7" x14ac:dyDescent="0.2">
      <c r="A44" s="8" t="s">
        <v>7</v>
      </c>
    </row>
    <row r="45" spans="1:7" s="1" customFormat="1" ht="33.75" x14ac:dyDescent="0.2">
      <c r="A45" s="6" t="s">
        <v>2</v>
      </c>
      <c r="B45" s="6" t="s">
        <v>0</v>
      </c>
      <c r="C45" s="13" t="s">
        <v>40</v>
      </c>
      <c r="D45" s="13" t="s">
        <v>1</v>
      </c>
      <c r="E45" s="50" t="s">
        <v>6</v>
      </c>
      <c r="F45" s="12" t="s">
        <v>3</v>
      </c>
      <c r="G45" s="12" t="s">
        <v>5</v>
      </c>
    </row>
    <row r="46" spans="1:7" x14ac:dyDescent="0.2">
      <c r="A46" s="16" t="s">
        <v>62</v>
      </c>
      <c r="B46" s="17"/>
      <c r="C46" s="17"/>
      <c r="D46" s="17"/>
      <c r="E46" s="18"/>
      <c r="F46" s="19"/>
      <c r="G46" s="18"/>
    </row>
    <row r="47" spans="1:7" x14ac:dyDescent="0.2">
      <c r="A47" s="20" t="s">
        <v>63</v>
      </c>
      <c r="B47" s="21"/>
      <c r="C47" s="21"/>
      <c r="D47" s="21"/>
      <c r="E47" s="22"/>
      <c r="F47" s="23"/>
      <c r="G47" s="22"/>
    </row>
    <row r="48" spans="1:7" ht="22.5" x14ac:dyDescent="0.2">
      <c r="A48" s="21" t="s">
        <v>1175</v>
      </c>
      <c r="B48" s="21" t="s">
        <v>1176</v>
      </c>
      <c r="C48" s="65" t="s">
        <v>1177</v>
      </c>
      <c r="D48" s="24">
        <v>682</v>
      </c>
      <c r="E48" s="22">
        <v>0</v>
      </c>
      <c r="F48" s="23">
        <v>100</v>
      </c>
      <c r="G48" s="22">
        <v>0</v>
      </c>
    </row>
    <row r="49" spans="1:9" x14ac:dyDescent="0.2">
      <c r="A49" s="20" t="s">
        <v>30</v>
      </c>
      <c r="B49" s="20"/>
      <c r="C49" s="20"/>
      <c r="D49" s="20"/>
      <c r="E49" s="25">
        <v>0</v>
      </c>
      <c r="F49" s="26">
        <v>100</v>
      </c>
      <c r="G49" s="25"/>
      <c r="H49" s="14"/>
      <c r="I49" s="14"/>
    </row>
    <row r="50" spans="1:9" x14ac:dyDescent="0.2">
      <c r="A50" s="21"/>
      <c r="B50" s="21"/>
      <c r="C50" s="21"/>
      <c r="D50" s="21"/>
      <c r="E50" s="22"/>
      <c r="F50" s="23"/>
      <c r="G50" s="22"/>
    </row>
    <row r="51" spans="1:9" x14ac:dyDescent="0.2">
      <c r="A51" s="20" t="s">
        <v>36</v>
      </c>
      <c r="B51" s="20"/>
      <c r="C51" s="20"/>
      <c r="D51" s="20"/>
      <c r="E51" s="25">
        <v>0</v>
      </c>
      <c r="F51" s="26">
        <v>100</v>
      </c>
      <c r="G51" s="25"/>
      <c r="H51" s="14"/>
      <c r="I51" s="14"/>
    </row>
    <row r="52" spans="1:9" x14ac:dyDescent="0.2">
      <c r="A52" s="20"/>
      <c r="B52" s="20"/>
      <c r="C52" s="20"/>
      <c r="D52" s="20"/>
      <c r="E52" s="25"/>
      <c r="F52" s="26"/>
      <c r="G52" s="25"/>
      <c r="H52" s="14"/>
      <c r="I52" s="14"/>
    </row>
    <row r="53" spans="1:9" x14ac:dyDescent="0.2">
      <c r="A53" s="20" t="s">
        <v>38</v>
      </c>
      <c r="B53" s="20"/>
      <c r="C53" s="20"/>
      <c r="D53" s="20"/>
      <c r="E53" s="74">
        <v>0</v>
      </c>
      <c r="F53" s="74">
        <v>0</v>
      </c>
      <c r="G53" s="25"/>
      <c r="H53" s="14"/>
      <c r="I53" s="14"/>
    </row>
    <row r="54" spans="1:9" x14ac:dyDescent="0.2">
      <c r="A54" s="20"/>
      <c r="B54" s="20"/>
      <c r="C54" s="20"/>
      <c r="D54" s="20"/>
      <c r="E54" s="25"/>
      <c r="F54" s="26"/>
      <c r="G54" s="25"/>
      <c r="H54" s="14"/>
      <c r="I54" s="14"/>
    </row>
    <row r="55" spans="1:9" x14ac:dyDescent="0.2">
      <c r="A55" s="27" t="s">
        <v>37</v>
      </c>
      <c r="B55" s="27"/>
      <c r="C55" s="27"/>
      <c r="D55" s="27"/>
      <c r="E55" s="28">
        <v>0</v>
      </c>
      <c r="F55" s="29">
        <v>100</v>
      </c>
      <c r="G55" s="28"/>
      <c r="H55" s="14"/>
      <c r="I55" s="14"/>
    </row>
    <row r="57" spans="1:9" x14ac:dyDescent="0.2">
      <c r="A57" s="14" t="s">
        <v>41</v>
      </c>
    </row>
    <row r="58" spans="1:9" x14ac:dyDescent="0.2">
      <c r="A58" s="14" t="s">
        <v>1178</v>
      </c>
    </row>
    <row r="59" spans="1:9" ht="25.5" customHeight="1" x14ac:dyDescent="0.2">
      <c r="A59" s="98" t="s">
        <v>1179</v>
      </c>
      <c r="B59" s="98"/>
      <c r="C59" s="98"/>
      <c r="D59" s="98"/>
      <c r="E59" s="98"/>
      <c r="F59" s="98"/>
      <c r="G59" s="98"/>
    </row>
    <row r="61" spans="1:9" x14ac:dyDescent="0.2">
      <c r="A61" s="14" t="s">
        <v>42</v>
      </c>
    </row>
    <row r="62" spans="1:9" x14ac:dyDescent="0.2">
      <c r="A62" s="14" t="s">
        <v>43</v>
      </c>
    </row>
    <row r="63" spans="1:9" x14ac:dyDescent="0.2">
      <c r="A63" s="14" t="s">
        <v>44</v>
      </c>
      <c r="B63" s="14"/>
      <c r="C63" s="30" t="s">
        <v>46</v>
      </c>
      <c r="D63" s="14" t="s">
        <v>45</v>
      </c>
    </row>
    <row r="64" spans="1:9" x14ac:dyDescent="0.2">
      <c r="A64" s="7" t="s">
        <v>64</v>
      </c>
      <c r="C64" s="31">
        <v>0</v>
      </c>
      <c r="D64" s="31">
        <v>0</v>
      </c>
    </row>
    <row r="65" spans="1:9" x14ac:dyDescent="0.2">
      <c r="A65" s="7" t="s">
        <v>72</v>
      </c>
      <c r="C65" s="31">
        <v>0</v>
      </c>
      <c r="D65" s="31">
        <v>0</v>
      </c>
    </row>
    <row r="66" spans="1:9" x14ac:dyDescent="0.2">
      <c r="A66" s="7" t="s">
        <v>65</v>
      </c>
      <c r="C66" s="31">
        <v>0</v>
      </c>
      <c r="D66" s="31">
        <v>0</v>
      </c>
    </row>
    <row r="67" spans="1:9" x14ac:dyDescent="0.2">
      <c r="A67" s="7" t="s">
        <v>73</v>
      </c>
      <c r="C67" s="31">
        <v>0</v>
      </c>
      <c r="D67" s="31">
        <v>0</v>
      </c>
    </row>
    <row r="69" spans="1:9" x14ac:dyDescent="0.2">
      <c r="A69" s="7" t="s">
        <v>51</v>
      </c>
    </row>
    <row r="71" spans="1:9" s="10" customFormat="1" ht="15.75" customHeight="1" x14ac:dyDescent="0.25">
      <c r="A71" s="90" t="s">
        <v>1224</v>
      </c>
      <c r="B71" s="91"/>
      <c r="C71" s="91"/>
      <c r="D71" s="30" t="s">
        <v>53</v>
      </c>
      <c r="F71" s="11"/>
      <c r="H71" s="7"/>
      <c r="I71" s="7"/>
    </row>
  </sheetData>
  <mergeCells count="12">
    <mergeCell ref="A71:C71"/>
    <mergeCell ref="A1:G1"/>
    <mergeCell ref="A25:C25"/>
    <mergeCell ref="A27:G27"/>
    <mergeCell ref="A29:G29"/>
    <mergeCell ref="A31:G31"/>
    <mergeCell ref="A34:G34"/>
    <mergeCell ref="A36:G36"/>
    <mergeCell ref="A39:G39"/>
    <mergeCell ref="A41:G41"/>
    <mergeCell ref="A43:G43"/>
    <mergeCell ref="A59:G59"/>
  </mergeCells>
  <conditionalFormatting sqref="F2:F3 F8:F26 F28 F30 F32:F33 F35 F37:F38 F40 F42 F44 F60:F65483">
    <cfRule type="cellIs" dxfId="22" priority="4" stopIfTrue="1" operator="between">
      <formula>0.009</formula>
      <formula>-0.009</formula>
    </cfRule>
  </conditionalFormatting>
  <conditionalFormatting sqref="F6">
    <cfRule type="cellIs" dxfId="21" priority="1" stopIfTrue="1" operator="between">
      <formula>0.009</formula>
      <formula>-0.009</formula>
    </cfRule>
  </conditionalFormatting>
  <conditionalFormatting sqref="F46:F52">
    <cfRule type="cellIs" dxfId="20" priority="3" stopIfTrue="1" operator="between">
      <formula>0.009</formula>
      <formula>-0.009</formula>
    </cfRule>
  </conditionalFormatting>
  <conditionalFormatting sqref="F54:F58">
    <cfRule type="cellIs" dxfId="19" priority="2" stopIfTrue="1" operator="between">
      <formula>0.009</formula>
      <formula>-0.009</formula>
    </cfRule>
  </conditionalFormatting>
  <hyperlinks>
    <hyperlink ref="A32" r:id="rId1" xr:uid="{00000000-0004-0000-1E00-000000000000}"/>
  </hyperlinks>
  <pageMargins left="0.7" right="0.7" top="0.75" bottom="0.75" header="0.3" footer="0.3"/>
  <pageSetup paperSize="9" scale="40" orientation="portrait" r:id="rId2"/>
  <headerFooter>
    <oddFooter>&amp;C&amp;1#&amp;"Calibri"&amp;10&amp;K000000PUBLIC</oddFooter>
    <evenFooter>&amp;LPUBLIC</evenFooter>
    <firstFooter>&amp;LPUBLIC</firstFooter>
  </headerFooter>
  <colBreaks count="2" manualBreakCount="2">
    <brk id="8" max="141" man="1"/>
    <brk id="9" max="14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2"/>
  <sheetViews>
    <sheetView showGridLines="0" zoomScaleNormal="100" zoomScaleSheetLayoutView="100" workbookViewId="0">
      <selection sqref="A1:G1"/>
    </sheetView>
  </sheetViews>
  <sheetFormatPr defaultColWidth="9.28515625" defaultRowHeight="11.25" x14ac:dyDescent="0.2"/>
  <cols>
    <col min="1" max="1" width="38.7109375" style="7" bestFit="1" customWidth="1"/>
    <col min="2" max="2" width="60" style="7" customWidth="1"/>
    <col min="3" max="3" width="15.28515625" style="7" bestFit="1" customWidth="1"/>
    <col min="4" max="4" width="14.7109375" style="7" bestFit="1" customWidth="1"/>
    <col min="5" max="5" width="25.85546875" style="10" customWidth="1"/>
    <col min="6" max="6" width="13.5703125" style="11" bestFit="1" customWidth="1"/>
    <col min="7" max="7" width="11" style="10" customWidth="1"/>
    <col min="8" max="16384" width="9.28515625" style="7"/>
  </cols>
  <sheetData>
    <row r="1" spans="1:9" s="1" customFormat="1" ht="15" customHeight="1" x14ac:dyDescent="0.2">
      <c r="A1" s="85" t="s">
        <v>1180</v>
      </c>
      <c r="B1" s="86"/>
      <c r="C1" s="86"/>
      <c r="D1" s="86"/>
      <c r="E1" s="86"/>
      <c r="F1" s="86"/>
      <c r="G1" s="86"/>
    </row>
    <row r="2" spans="1:9" s="1" customFormat="1" ht="12" x14ac:dyDescent="0.2">
      <c r="A2" s="35"/>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40</v>
      </c>
      <c r="D4" s="13" t="s">
        <v>1</v>
      </c>
      <c r="E4" s="50" t="s">
        <v>6</v>
      </c>
      <c r="F4" s="12" t="s">
        <v>3</v>
      </c>
      <c r="G4" s="12" t="s">
        <v>5</v>
      </c>
    </row>
    <row r="5" spans="1:9" x14ac:dyDescent="0.2">
      <c r="A5" s="20" t="s">
        <v>38</v>
      </c>
      <c r="B5" s="20"/>
      <c r="C5" s="20"/>
      <c r="D5" s="20"/>
      <c r="E5" s="25">
        <v>0</v>
      </c>
      <c r="F5" s="71">
        <v>100</v>
      </c>
      <c r="G5" s="25"/>
      <c r="H5" s="14"/>
      <c r="I5" s="14"/>
    </row>
    <row r="6" spans="1:9" x14ac:dyDescent="0.2">
      <c r="A6" s="20"/>
      <c r="B6" s="20"/>
      <c r="C6" s="20"/>
      <c r="D6" s="20"/>
      <c r="E6" s="25"/>
      <c r="F6" s="26"/>
      <c r="G6" s="25"/>
      <c r="H6" s="14"/>
      <c r="I6" s="14"/>
    </row>
    <row r="7" spans="1:9" x14ac:dyDescent="0.2">
      <c r="A7" s="27" t="s">
        <v>37</v>
      </c>
      <c r="B7" s="27"/>
      <c r="C7" s="27"/>
      <c r="D7" s="27"/>
      <c r="E7" s="28">
        <v>0</v>
      </c>
      <c r="F7" s="28">
        <v>100</v>
      </c>
      <c r="G7" s="28"/>
      <c r="H7" s="14"/>
      <c r="I7" s="14"/>
    </row>
    <row r="9" spans="1:9" x14ac:dyDescent="0.2">
      <c r="A9" s="14" t="s">
        <v>42</v>
      </c>
    </row>
    <row r="10" spans="1:9" x14ac:dyDescent="0.2">
      <c r="A10" s="14" t="s">
        <v>43</v>
      </c>
    </row>
    <row r="11" spans="1:9" s="11" customFormat="1" x14ac:dyDescent="0.2">
      <c r="A11" s="14" t="s">
        <v>44</v>
      </c>
      <c r="B11" s="14"/>
      <c r="C11" s="14" t="s">
        <v>1162</v>
      </c>
      <c r="D11" s="14" t="s">
        <v>45</v>
      </c>
      <c r="E11" s="30"/>
      <c r="G11" s="10"/>
      <c r="H11" s="7"/>
      <c r="I11" s="7"/>
    </row>
    <row r="12" spans="1:9" s="11" customFormat="1" x14ac:dyDescent="0.2">
      <c r="A12" s="7" t="s">
        <v>64</v>
      </c>
      <c r="B12" s="7"/>
      <c r="C12" s="75">
        <v>32.607100000000003</v>
      </c>
      <c r="D12" s="72" t="s">
        <v>1023</v>
      </c>
      <c r="E12" s="72"/>
      <c r="G12" s="10"/>
      <c r="H12" s="7"/>
      <c r="I12" s="7"/>
    </row>
    <row r="13" spans="1:9" s="11" customFormat="1" x14ac:dyDescent="0.2">
      <c r="A13" s="7" t="s">
        <v>68</v>
      </c>
      <c r="B13" s="7"/>
      <c r="C13" s="75">
        <v>15.0351</v>
      </c>
      <c r="D13" s="72" t="s">
        <v>1023</v>
      </c>
      <c r="E13" s="72"/>
      <c r="G13" s="10"/>
      <c r="H13" s="7"/>
      <c r="I13" s="7"/>
    </row>
    <row r="14" spans="1:9" s="11" customFormat="1" x14ac:dyDescent="0.2">
      <c r="A14" s="7" t="s">
        <v>69</v>
      </c>
      <c r="B14" s="7"/>
      <c r="C14" s="75">
        <v>14.7667</v>
      </c>
      <c r="D14" s="72" t="s">
        <v>1023</v>
      </c>
      <c r="E14" s="72"/>
      <c r="G14" s="10"/>
      <c r="H14" s="7"/>
      <c r="I14" s="7"/>
    </row>
    <row r="15" spans="1:9" s="11" customFormat="1" x14ac:dyDescent="0.2">
      <c r="A15" s="7" t="s">
        <v>65</v>
      </c>
      <c r="B15" s="7"/>
      <c r="C15" s="75">
        <v>28.6858</v>
      </c>
      <c r="D15" s="72" t="s">
        <v>1023</v>
      </c>
      <c r="E15" s="72"/>
      <c r="G15" s="10"/>
      <c r="H15" s="7"/>
      <c r="I15" s="7"/>
    </row>
    <row r="16" spans="1:9" s="11" customFormat="1" x14ac:dyDescent="0.2">
      <c r="A16" s="7" t="s">
        <v>70</v>
      </c>
      <c r="B16" s="7"/>
      <c r="C16" s="75">
        <v>13.3317</v>
      </c>
      <c r="D16" s="72" t="s">
        <v>1023</v>
      </c>
      <c r="E16" s="72"/>
      <c r="G16" s="10"/>
      <c r="H16" s="7"/>
      <c r="I16" s="7"/>
    </row>
    <row r="17" spans="1:9" s="11" customFormat="1" x14ac:dyDescent="0.2">
      <c r="A17" s="7" t="s">
        <v>71</v>
      </c>
      <c r="B17" s="7"/>
      <c r="C17" s="75">
        <v>13.100899999999999</v>
      </c>
      <c r="D17" s="72" t="s">
        <v>1023</v>
      </c>
      <c r="E17" s="72"/>
      <c r="G17" s="10"/>
      <c r="H17" s="7"/>
      <c r="I17" s="7"/>
    </row>
    <row r="19" spans="1:9" s="11" customFormat="1" x14ac:dyDescent="0.2">
      <c r="A19" s="7" t="s">
        <v>51</v>
      </c>
      <c r="B19" s="7"/>
      <c r="C19" s="7"/>
      <c r="D19" s="7"/>
      <c r="E19" s="10"/>
      <c r="G19" s="10"/>
      <c r="H19" s="7"/>
      <c r="I19" s="7"/>
    </row>
    <row r="20" spans="1:9" x14ac:dyDescent="0.2">
      <c r="A20" s="7" t="s">
        <v>1163</v>
      </c>
    </row>
    <row r="22" spans="1:9" s="11" customFormat="1" x14ac:dyDescent="0.2">
      <c r="A22" s="14" t="s">
        <v>47</v>
      </c>
      <c r="B22" s="7"/>
      <c r="C22" s="7"/>
      <c r="D22" s="30" t="s">
        <v>53</v>
      </c>
      <c r="E22" s="10"/>
      <c r="G22" s="10"/>
      <c r="H22" s="7"/>
      <c r="I22" s="7"/>
    </row>
    <row r="24" spans="1:9" s="11" customFormat="1" x14ac:dyDescent="0.2">
      <c r="A24" s="14" t="s">
        <v>949</v>
      </c>
      <c r="B24" s="7"/>
      <c r="C24" s="7"/>
      <c r="D24" s="73" t="s">
        <v>1023</v>
      </c>
      <c r="E24" s="10"/>
      <c r="G24" s="10"/>
      <c r="H24" s="7"/>
      <c r="I24" s="7"/>
    </row>
    <row r="25" spans="1:9" s="11" customFormat="1" x14ac:dyDescent="0.2">
      <c r="A25" s="7" t="s">
        <v>1181</v>
      </c>
      <c r="B25" s="7"/>
      <c r="C25" s="7"/>
      <c r="D25" s="34"/>
      <c r="E25" s="10"/>
      <c r="G25" s="10"/>
      <c r="H25" s="7"/>
      <c r="I25" s="7"/>
    </row>
    <row r="27" spans="1:9" s="11" customFormat="1" ht="15" x14ac:dyDescent="0.25">
      <c r="A27" s="90" t="s">
        <v>843</v>
      </c>
      <c r="B27" s="91"/>
      <c r="C27" s="91"/>
      <c r="D27" s="30" t="s">
        <v>53</v>
      </c>
      <c r="E27" s="10"/>
      <c r="G27" s="10"/>
      <c r="H27" s="7"/>
      <c r="I27" s="7"/>
    </row>
    <row r="29" spans="1:9" ht="24.75" customHeight="1" x14ac:dyDescent="0.25">
      <c r="A29" s="95" t="s">
        <v>1182</v>
      </c>
      <c r="B29" s="96"/>
      <c r="C29" s="96"/>
      <c r="D29" s="96"/>
      <c r="E29" s="96"/>
      <c r="F29" s="96"/>
      <c r="G29" s="96"/>
    </row>
    <row r="31" spans="1:9" ht="39" customHeight="1" x14ac:dyDescent="0.25">
      <c r="A31" s="95" t="s">
        <v>1183</v>
      </c>
      <c r="B31" s="96"/>
      <c r="C31" s="96"/>
      <c r="D31" s="96"/>
      <c r="E31" s="96"/>
      <c r="F31" s="96"/>
      <c r="G31" s="96"/>
    </row>
    <row r="32" spans="1:9" x14ac:dyDescent="0.2">
      <c r="A32" s="52" t="s">
        <v>1168</v>
      </c>
    </row>
    <row r="34" spans="1:7" ht="24.75" customHeight="1" x14ac:dyDescent="0.25">
      <c r="A34" s="95" t="s">
        <v>1184</v>
      </c>
      <c r="B34" s="96"/>
      <c r="C34" s="96"/>
      <c r="D34" s="96"/>
      <c r="E34" s="96"/>
      <c r="F34" s="96"/>
      <c r="G34" s="96"/>
    </row>
    <row r="36" spans="1:7" ht="23.25" customHeight="1" x14ac:dyDescent="0.25">
      <c r="A36" s="95" t="s">
        <v>1185</v>
      </c>
      <c r="B36" s="96"/>
      <c r="C36" s="96"/>
      <c r="D36" s="96"/>
      <c r="E36" s="96"/>
      <c r="F36" s="96"/>
      <c r="G36" s="96"/>
    </row>
    <row r="38" spans="1:7" x14ac:dyDescent="0.2">
      <c r="A38" s="14" t="s">
        <v>1186</v>
      </c>
    </row>
    <row r="39" spans="1:7" x14ac:dyDescent="0.2">
      <c r="A39" s="14"/>
    </row>
    <row r="40" spans="1:7" ht="47.25" customHeight="1" x14ac:dyDescent="0.2">
      <c r="A40" s="97" t="s">
        <v>1187</v>
      </c>
      <c r="B40" s="97"/>
      <c r="C40" s="97"/>
      <c r="D40" s="97"/>
      <c r="E40" s="97"/>
      <c r="F40" s="97"/>
      <c r="G40" s="97"/>
    </row>
    <row r="41" spans="1:7" x14ac:dyDescent="0.2">
      <c r="A41" s="14"/>
    </row>
    <row r="42" spans="1:7" ht="27" customHeight="1" x14ac:dyDescent="0.2">
      <c r="A42" s="90" t="s">
        <v>1173</v>
      </c>
      <c r="B42" s="90"/>
      <c r="C42" s="90"/>
      <c r="D42" s="90"/>
      <c r="E42" s="90"/>
      <c r="F42" s="90"/>
      <c r="G42" s="90"/>
    </row>
  </sheetData>
  <mergeCells count="8">
    <mergeCell ref="A40:G40"/>
    <mergeCell ref="A42:G42"/>
    <mergeCell ref="A1:G1"/>
    <mergeCell ref="A27:C27"/>
    <mergeCell ref="A29:G29"/>
    <mergeCell ref="A31:G31"/>
    <mergeCell ref="A34:G34"/>
    <mergeCell ref="A36:G36"/>
  </mergeCells>
  <conditionalFormatting sqref="F2:F3 F6 F8:F28 F30 F32:F33 F35 F37:F39 F41 F43:F65495">
    <cfRule type="cellIs" dxfId="18" priority="1" stopIfTrue="1" operator="between">
      <formula>0.009</formula>
      <formula>-0.009</formula>
    </cfRule>
  </conditionalFormatting>
  <hyperlinks>
    <hyperlink ref="A32" r:id="rId1" xr:uid="{00000000-0004-0000-1F00-000000000000}"/>
  </hyperlinks>
  <pageMargins left="0.7" right="0.7" top="0.75" bottom="0.75" header="0.3" footer="0.3"/>
  <pageSetup paperSize="9" scale="46" orientation="portrait" r:id="rId2"/>
  <headerFooter>
    <oddFooter>&amp;C&amp;1#&amp;"Calibri"&amp;10&amp;K000000PUBLIC</oddFooter>
    <evenFooter>&amp;LPUBLIC</evenFooter>
    <firstFooter>&amp;LPUBLIC</firstFooter>
  </headerFooter>
  <colBreaks count="1" manualBreakCount="1">
    <brk id="8"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15"/>
  <sheetViews>
    <sheetView workbookViewId="0">
      <selection sqref="A1:G1"/>
    </sheetView>
  </sheetViews>
  <sheetFormatPr defaultColWidth="9.140625" defaultRowHeight="11.25" x14ac:dyDescent="0.2"/>
  <cols>
    <col min="1" max="1" width="38.7109375" style="7" bestFit="1" customWidth="1"/>
    <col min="2" max="2" width="48.5703125" style="7" bestFit="1" customWidth="1"/>
    <col min="3" max="4" width="15.28515625" style="7" bestFit="1" customWidth="1"/>
    <col min="5" max="5" width="23" style="10" customWidth="1"/>
    <col min="6" max="6" width="14.7109375" style="11" bestFit="1" customWidth="1"/>
    <col min="7" max="7" width="8.5703125" style="10" customWidth="1"/>
    <col min="8" max="16384" width="9.140625" style="7"/>
  </cols>
  <sheetData>
    <row r="1" spans="1:9" s="1" customFormat="1" ht="15" x14ac:dyDescent="0.2">
      <c r="A1" s="85" t="s">
        <v>1188</v>
      </c>
      <c r="B1" s="86"/>
      <c r="C1" s="86"/>
      <c r="D1" s="86"/>
      <c r="E1" s="86"/>
      <c r="F1" s="86"/>
      <c r="G1" s="86"/>
    </row>
    <row r="2" spans="1:9" s="1" customFormat="1" ht="12" x14ac:dyDescent="0.2">
      <c r="A2" s="35"/>
      <c r="E2" s="5"/>
      <c r="F2" s="9"/>
      <c r="G2" s="10"/>
    </row>
    <row r="3" spans="1:9" s="1" customFormat="1" ht="12" x14ac:dyDescent="0.2">
      <c r="A3" s="8" t="s">
        <v>7</v>
      </c>
      <c r="B3" s="2"/>
      <c r="C3" s="3"/>
      <c r="D3" s="3"/>
      <c r="E3" s="4"/>
      <c r="F3" s="9"/>
      <c r="G3" s="10"/>
    </row>
    <row r="4" spans="1:9" s="1" customFormat="1" ht="33.75" x14ac:dyDescent="0.2">
      <c r="A4" s="6" t="s">
        <v>2</v>
      </c>
      <c r="B4" s="6" t="s">
        <v>0</v>
      </c>
      <c r="C4" s="13" t="s">
        <v>40</v>
      </c>
      <c r="D4" s="13" t="s">
        <v>1</v>
      </c>
      <c r="E4" s="50" t="s">
        <v>6</v>
      </c>
      <c r="F4" s="12" t="s">
        <v>3</v>
      </c>
      <c r="G4" s="12" t="s">
        <v>5</v>
      </c>
    </row>
    <row r="5" spans="1:9" x14ac:dyDescent="0.2">
      <c r="A5" s="20" t="s">
        <v>38</v>
      </c>
      <c r="B5" s="20"/>
      <c r="C5" s="20"/>
      <c r="D5" s="20"/>
      <c r="E5" s="25">
        <v>1250.9639997000099</v>
      </c>
      <c r="F5" s="26">
        <v>100</v>
      </c>
      <c r="G5" s="25"/>
      <c r="H5" s="14"/>
      <c r="I5" s="14"/>
    </row>
    <row r="6" spans="1:9" x14ac:dyDescent="0.2">
      <c r="A6" s="20"/>
      <c r="B6" s="20"/>
      <c r="C6" s="20"/>
      <c r="D6" s="20"/>
      <c r="E6" s="25"/>
      <c r="F6" s="26"/>
      <c r="G6" s="25"/>
      <c r="H6" s="14"/>
      <c r="I6" s="14"/>
    </row>
    <row r="7" spans="1:9" x14ac:dyDescent="0.2">
      <c r="A7" s="27" t="s">
        <v>37</v>
      </c>
      <c r="B7" s="27"/>
      <c r="C7" s="27"/>
      <c r="D7" s="27"/>
      <c r="E7" s="28">
        <v>1250.9639997000099</v>
      </c>
      <c r="F7" s="29">
        <v>100</v>
      </c>
      <c r="G7" s="28"/>
      <c r="H7" s="14"/>
      <c r="I7" s="14"/>
    </row>
    <row r="8" spans="1:9" x14ac:dyDescent="0.2">
      <c r="F8" s="15"/>
    </row>
    <row r="9" spans="1:9" x14ac:dyDescent="0.2">
      <c r="A9" s="14" t="s">
        <v>42</v>
      </c>
    </row>
    <row r="10" spans="1:9" x14ac:dyDescent="0.2">
      <c r="A10" s="14" t="s">
        <v>43</v>
      </c>
    </row>
    <row r="11" spans="1:9" x14ac:dyDescent="0.2">
      <c r="A11" s="14" t="s">
        <v>44</v>
      </c>
      <c r="B11" s="14"/>
      <c r="C11" s="30" t="s">
        <v>46</v>
      </c>
      <c r="D11" s="14" t="s">
        <v>45</v>
      </c>
    </row>
    <row r="12" spans="1:9" x14ac:dyDescent="0.2">
      <c r="A12" s="7" t="s">
        <v>1020</v>
      </c>
      <c r="C12" s="31">
        <v>5097.07</v>
      </c>
      <c r="D12" s="31">
        <v>5149.4098999999997</v>
      </c>
    </row>
    <row r="13" spans="1:9" x14ac:dyDescent="0.2">
      <c r="A13" s="7" t="s">
        <v>1032</v>
      </c>
      <c r="C13" s="31">
        <v>1288.2553</v>
      </c>
      <c r="D13" s="31">
        <v>1301.4838999999999</v>
      </c>
    </row>
    <row r="14" spans="1:9" x14ac:dyDescent="0.2">
      <c r="A14" s="7" t="s">
        <v>1024</v>
      </c>
      <c r="C14" s="31">
        <v>1422.2978000000001</v>
      </c>
      <c r="D14" s="31">
        <v>1436.9029</v>
      </c>
    </row>
    <row r="15" spans="1:9" x14ac:dyDescent="0.2">
      <c r="A15" s="7" t="s">
        <v>1025</v>
      </c>
      <c r="C15" s="31">
        <v>1479.6293000000001</v>
      </c>
      <c r="D15" s="31">
        <v>1494.8231000000001</v>
      </c>
    </row>
    <row r="16" spans="1:9" x14ac:dyDescent="0.2">
      <c r="A16" s="7" t="s">
        <v>1189</v>
      </c>
      <c r="C16" s="31">
        <v>4213.9772999999996</v>
      </c>
      <c r="D16" s="31">
        <v>4256.4772999999996</v>
      </c>
    </row>
    <row r="17" spans="1:7" x14ac:dyDescent="0.2">
      <c r="A17" s="7" t="s">
        <v>1026</v>
      </c>
      <c r="C17" s="31">
        <v>5116.1341000000002</v>
      </c>
      <c r="D17" s="31">
        <v>5168.6697999999997</v>
      </c>
    </row>
    <row r="18" spans="1:7" x14ac:dyDescent="0.2">
      <c r="A18" s="7" t="s">
        <v>1033</v>
      </c>
      <c r="C18" s="31">
        <v>1227.7272</v>
      </c>
      <c r="D18" s="31">
        <v>1240.3343</v>
      </c>
    </row>
    <row r="19" spans="1:7" x14ac:dyDescent="0.2">
      <c r="A19" s="7" t="s">
        <v>1029</v>
      </c>
      <c r="C19" s="31">
        <v>1450.8516999999999</v>
      </c>
      <c r="D19" s="31">
        <v>1465.75</v>
      </c>
    </row>
    <row r="20" spans="1:7" x14ac:dyDescent="0.2">
      <c r="A20" s="7" t="s">
        <v>1030</v>
      </c>
      <c r="C20" s="31">
        <v>1511.384</v>
      </c>
      <c r="D20" s="31">
        <v>1526.9039</v>
      </c>
    </row>
    <row r="22" spans="1:7" x14ac:dyDescent="0.2">
      <c r="A22" s="7" t="s">
        <v>51</v>
      </c>
    </row>
    <row r="24" spans="1:7" x14ac:dyDescent="0.2">
      <c r="A24" s="14" t="s">
        <v>47</v>
      </c>
      <c r="D24" s="30" t="s">
        <v>53</v>
      </c>
    </row>
    <row r="26" spans="1:7" x14ac:dyDescent="0.2">
      <c r="A26" s="14" t="s">
        <v>949</v>
      </c>
      <c r="D26" s="34">
        <v>4.3683085271177498E-11</v>
      </c>
      <c r="E26" s="10" t="s">
        <v>52</v>
      </c>
    </row>
    <row r="28" spans="1:7" ht="15" x14ac:dyDescent="0.25">
      <c r="A28" s="90" t="s">
        <v>843</v>
      </c>
      <c r="B28" s="91"/>
      <c r="C28" s="91"/>
      <c r="D28" s="30" t="s">
        <v>53</v>
      </c>
    </row>
    <row r="30" spans="1:7" ht="25.5" customHeight="1" x14ac:dyDescent="0.25">
      <c r="A30" s="95" t="s">
        <v>1190</v>
      </c>
      <c r="B30" s="96"/>
      <c r="C30" s="96"/>
      <c r="D30" s="96"/>
      <c r="E30" s="96"/>
      <c r="F30" s="96"/>
      <c r="G30" s="96"/>
    </row>
    <row r="32" spans="1:7" ht="32.25" customHeight="1" x14ac:dyDescent="0.2">
      <c r="A32" s="98" t="s">
        <v>1191</v>
      </c>
      <c r="B32" s="98"/>
      <c r="C32" s="98"/>
      <c r="D32" s="98"/>
      <c r="E32" s="98"/>
      <c r="F32" s="98"/>
      <c r="G32" s="98"/>
    </row>
    <row r="33" spans="1:7" x14ac:dyDescent="0.2">
      <c r="A33" s="52" t="s">
        <v>1097</v>
      </c>
    </row>
    <row r="35" spans="1:7" ht="69" customHeight="1" x14ac:dyDescent="0.25">
      <c r="A35" s="95" t="s">
        <v>1192</v>
      </c>
      <c r="B35" s="96"/>
      <c r="C35" s="96"/>
      <c r="D35" s="96"/>
      <c r="E35" s="96"/>
      <c r="F35" s="96"/>
      <c r="G35" s="96"/>
    </row>
    <row r="37" spans="1:7" ht="45.75" customHeight="1" x14ac:dyDescent="0.25">
      <c r="A37" s="95" t="s">
        <v>1193</v>
      </c>
      <c r="B37" s="96"/>
      <c r="C37" s="96"/>
      <c r="D37" s="96"/>
      <c r="E37" s="96"/>
      <c r="F37" s="96"/>
      <c r="G37" s="96"/>
    </row>
    <row r="38" spans="1:7" x14ac:dyDescent="0.2">
      <c r="A38" s="52" t="s">
        <v>1168</v>
      </c>
    </row>
    <row r="40" spans="1:7" ht="25.5" customHeight="1" x14ac:dyDescent="0.25">
      <c r="A40" s="95" t="s">
        <v>1194</v>
      </c>
      <c r="B40" s="96"/>
      <c r="C40" s="96"/>
      <c r="D40" s="96"/>
      <c r="E40" s="96"/>
      <c r="F40" s="96"/>
      <c r="G40" s="96"/>
    </row>
    <row r="42" spans="1:7" ht="33.75" customHeight="1" x14ac:dyDescent="0.25">
      <c r="A42" s="95" t="s">
        <v>1195</v>
      </c>
      <c r="B42" s="96"/>
      <c r="C42" s="96"/>
      <c r="D42" s="96"/>
      <c r="E42" s="96"/>
      <c r="F42" s="96"/>
      <c r="G42" s="96"/>
    </row>
    <row r="43" spans="1:7" x14ac:dyDescent="0.2">
      <c r="A43" s="14"/>
    </row>
    <row r="44" spans="1:7" x14ac:dyDescent="0.2">
      <c r="A44" s="14" t="s">
        <v>1196</v>
      </c>
    </row>
    <row r="45" spans="1:7" x14ac:dyDescent="0.2">
      <c r="A45" s="14"/>
    </row>
    <row r="46" spans="1:7" x14ac:dyDescent="0.2">
      <c r="A46" s="53" t="s">
        <v>814</v>
      </c>
    </row>
    <row r="47" spans="1:7" x14ac:dyDescent="0.2">
      <c r="A47" s="54"/>
    </row>
    <row r="48" spans="1:7" x14ac:dyDescent="0.2">
      <c r="A48" s="55"/>
    </row>
    <row r="49" spans="1:1" x14ac:dyDescent="0.2">
      <c r="A49" s="55"/>
    </row>
    <row r="50" spans="1:1" x14ac:dyDescent="0.2">
      <c r="A50" s="55"/>
    </row>
    <row r="51" spans="1:1" x14ac:dyDescent="0.2">
      <c r="A51" s="55"/>
    </row>
    <row r="52" spans="1:1" x14ac:dyDescent="0.2">
      <c r="A52" s="55"/>
    </row>
    <row r="53" spans="1:1" x14ac:dyDescent="0.2">
      <c r="A53" s="55"/>
    </row>
    <row r="54" spans="1:1" x14ac:dyDescent="0.2">
      <c r="A54" s="55"/>
    </row>
    <row r="55" spans="1:1" x14ac:dyDescent="0.2">
      <c r="A55" s="55"/>
    </row>
    <row r="56" spans="1:1" x14ac:dyDescent="0.2">
      <c r="A56" s="55"/>
    </row>
    <row r="57" spans="1:1" x14ac:dyDescent="0.2">
      <c r="A57" s="55"/>
    </row>
    <row r="58" spans="1:1" x14ac:dyDescent="0.2">
      <c r="A58" s="55"/>
    </row>
    <row r="59" spans="1:1" x14ac:dyDescent="0.2">
      <c r="A59" s="55"/>
    </row>
    <row r="60" spans="1:1" x14ac:dyDescent="0.2">
      <c r="A60" s="53" t="s">
        <v>1197</v>
      </c>
    </row>
    <row r="61" spans="1:1" x14ac:dyDescent="0.2">
      <c r="A61" s="55"/>
    </row>
    <row r="62" spans="1:1" x14ac:dyDescent="0.2">
      <c r="A62" s="53" t="s">
        <v>815</v>
      </c>
    </row>
    <row r="63" spans="1:1" x14ac:dyDescent="0.2">
      <c r="A63" s="55"/>
    </row>
    <row r="64" spans="1:1" x14ac:dyDescent="0.2">
      <c r="A64" s="55"/>
    </row>
    <row r="65" spans="1:1" x14ac:dyDescent="0.2">
      <c r="A65" s="55"/>
    </row>
    <row r="66" spans="1:1" x14ac:dyDescent="0.2">
      <c r="A66" s="55"/>
    </row>
    <row r="67" spans="1:1" x14ac:dyDescent="0.2">
      <c r="A67" s="55"/>
    </row>
    <row r="68" spans="1:1" x14ac:dyDescent="0.2">
      <c r="A68" s="55"/>
    </row>
    <row r="69" spans="1:1" x14ac:dyDescent="0.2">
      <c r="A69" s="55"/>
    </row>
    <row r="70" spans="1:1" x14ac:dyDescent="0.2">
      <c r="A70" s="55"/>
    </row>
    <row r="71" spans="1:1" x14ac:dyDescent="0.2">
      <c r="A71" s="55"/>
    </row>
    <row r="72" spans="1:1" x14ac:dyDescent="0.2">
      <c r="A72" s="55"/>
    </row>
    <row r="73" spans="1:1" x14ac:dyDescent="0.2">
      <c r="A73" s="55"/>
    </row>
    <row r="74" spans="1:1" x14ac:dyDescent="0.2">
      <c r="A74" s="55"/>
    </row>
    <row r="75" spans="1:1" x14ac:dyDescent="0.2">
      <c r="A75" s="55"/>
    </row>
    <row r="76" spans="1:1" x14ac:dyDescent="0.2">
      <c r="A76" s="55"/>
    </row>
    <row r="77" spans="1:1" x14ac:dyDescent="0.2">
      <c r="A77" s="55"/>
    </row>
    <row r="78" spans="1:1" x14ac:dyDescent="0.2">
      <c r="A78" s="54"/>
    </row>
    <row r="79" spans="1:1" x14ac:dyDescent="0.2">
      <c r="A79" s="55"/>
    </row>
    <row r="80" spans="1:1" x14ac:dyDescent="0.2">
      <c r="A80" s="14" t="s">
        <v>858</v>
      </c>
    </row>
    <row r="81" spans="1:9" x14ac:dyDescent="0.2">
      <c r="A81" s="14"/>
    </row>
    <row r="82" spans="1:9" s="1" customFormat="1" ht="15" x14ac:dyDescent="0.2">
      <c r="A82" s="85" t="s">
        <v>1198</v>
      </c>
      <c r="B82" s="86"/>
      <c r="C82" s="86"/>
      <c r="D82" s="86"/>
      <c r="E82" s="86"/>
      <c r="F82" s="86"/>
      <c r="G82" s="86"/>
    </row>
    <row r="83" spans="1:9" x14ac:dyDescent="0.2">
      <c r="A83" s="8" t="s">
        <v>7</v>
      </c>
    </row>
    <row r="84" spans="1:9" s="1" customFormat="1" ht="33.75" x14ac:dyDescent="0.2">
      <c r="A84" s="6" t="s">
        <v>2</v>
      </c>
      <c r="B84" s="6" t="s">
        <v>0</v>
      </c>
      <c r="C84" s="13" t="s">
        <v>40</v>
      </c>
      <c r="D84" s="13" t="s">
        <v>1</v>
      </c>
      <c r="E84" s="50" t="s">
        <v>6</v>
      </c>
      <c r="F84" s="12" t="s">
        <v>3</v>
      </c>
      <c r="G84" s="12" t="s">
        <v>5</v>
      </c>
    </row>
    <row r="85" spans="1:9" x14ac:dyDescent="0.2">
      <c r="A85" s="16" t="s">
        <v>62</v>
      </c>
      <c r="B85" s="17"/>
      <c r="C85" s="17"/>
      <c r="D85" s="17"/>
      <c r="E85" s="18"/>
      <c r="F85" s="19"/>
      <c r="G85" s="18"/>
    </row>
    <row r="86" spans="1:9" x14ac:dyDescent="0.2">
      <c r="A86" s="20" t="s">
        <v>63</v>
      </c>
      <c r="B86" s="21"/>
      <c r="C86" s="21"/>
      <c r="D86" s="21"/>
      <c r="E86" s="22"/>
      <c r="F86" s="23"/>
      <c r="G86" s="22"/>
    </row>
    <row r="87" spans="1:9" ht="22.5" x14ac:dyDescent="0.2">
      <c r="A87" s="21" t="s">
        <v>1175</v>
      </c>
      <c r="B87" s="21" t="s">
        <v>1176</v>
      </c>
      <c r="C87" s="65" t="s">
        <v>1177</v>
      </c>
      <c r="D87" s="24">
        <v>3523</v>
      </c>
      <c r="E87" s="22">
        <v>0</v>
      </c>
      <c r="F87" s="23">
        <v>100</v>
      </c>
      <c r="G87" s="22"/>
    </row>
    <row r="88" spans="1:9" x14ac:dyDescent="0.2">
      <c r="A88" s="20" t="s">
        <v>30</v>
      </c>
      <c r="B88" s="20"/>
      <c r="C88" s="20"/>
      <c r="D88" s="20"/>
      <c r="E88" s="25">
        <f>SUM(E86:E87)</f>
        <v>0</v>
      </c>
      <c r="F88" s="26">
        <f>SUM(F86:F87)</f>
        <v>100</v>
      </c>
      <c r="G88" s="25"/>
      <c r="H88" s="14"/>
      <c r="I88" s="14"/>
    </row>
    <row r="89" spans="1:9" x14ac:dyDescent="0.2">
      <c r="A89" s="21"/>
      <c r="B89" s="21"/>
      <c r="C89" s="21"/>
      <c r="D89" s="21"/>
      <c r="E89" s="22"/>
      <c r="F89" s="23"/>
      <c r="G89" s="22"/>
    </row>
    <row r="90" spans="1:9" x14ac:dyDescent="0.2">
      <c r="A90" s="20" t="s">
        <v>36</v>
      </c>
      <c r="B90" s="20"/>
      <c r="C90" s="20"/>
      <c r="D90" s="20"/>
      <c r="E90" s="25">
        <f>E88</f>
        <v>0</v>
      </c>
      <c r="F90" s="26">
        <f>F88</f>
        <v>100</v>
      </c>
      <c r="G90" s="25"/>
      <c r="H90" s="14"/>
      <c r="I90" s="14"/>
    </row>
    <row r="91" spans="1:9" x14ac:dyDescent="0.2">
      <c r="A91" s="20"/>
      <c r="B91" s="20"/>
      <c r="C91" s="20"/>
      <c r="D91" s="20"/>
      <c r="E91" s="25"/>
      <c r="F91" s="26"/>
      <c r="G91" s="25"/>
      <c r="H91" s="14"/>
      <c r="I91" s="14"/>
    </row>
    <row r="92" spans="1:9" x14ac:dyDescent="0.2">
      <c r="A92" s="20" t="s">
        <v>38</v>
      </c>
      <c r="B92" s="20"/>
      <c r="C92" s="20"/>
      <c r="D92" s="20"/>
      <c r="E92" s="74">
        <v>0</v>
      </c>
      <c r="F92" s="74">
        <v>0</v>
      </c>
      <c r="G92" s="25"/>
      <c r="H92" s="14"/>
      <c r="I92" s="14"/>
    </row>
    <row r="93" spans="1:9" x14ac:dyDescent="0.2">
      <c r="A93" s="20"/>
      <c r="B93" s="20"/>
      <c r="C93" s="20"/>
      <c r="D93" s="20"/>
      <c r="E93" s="25"/>
      <c r="F93" s="26"/>
      <c r="G93" s="25"/>
      <c r="H93" s="14"/>
      <c r="I93" s="14"/>
    </row>
    <row r="94" spans="1:9" x14ac:dyDescent="0.2">
      <c r="A94" s="27" t="s">
        <v>37</v>
      </c>
      <c r="B94" s="27"/>
      <c r="C94" s="27"/>
      <c r="D94" s="27"/>
      <c r="E94" s="28">
        <v>8.9999999999999996E-7</v>
      </c>
      <c r="F94" s="29">
        <v>100</v>
      </c>
      <c r="G94" s="28"/>
      <c r="H94" s="14"/>
      <c r="I94" s="14"/>
    </row>
    <row r="96" spans="1:9" x14ac:dyDescent="0.2">
      <c r="A96" s="14" t="s">
        <v>41</v>
      </c>
    </row>
    <row r="97" spans="1:9" x14ac:dyDescent="0.2">
      <c r="A97" s="14" t="s">
        <v>1178</v>
      </c>
    </row>
    <row r="98" spans="1:9" ht="25.5" customHeight="1" x14ac:dyDescent="0.25">
      <c r="A98" s="90" t="s">
        <v>1179</v>
      </c>
      <c r="B98" s="91"/>
      <c r="C98" s="91"/>
      <c r="D98" s="91"/>
      <c r="E98" s="91"/>
      <c r="F98" s="91"/>
      <c r="G98" s="91"/>
    </row>
    <row r="100" spans="1:9" x14ac:dyDescent="0.2">
      <c r="A100" s="14" t="s">
        <v>42</v>
      </c>
    </row>
    <row r="101" spans="1:9" x14ac:dyDescent="0.2">
      <c r="A101" s="14" t="s">
        <v>43</v>
      </c>
    </row>
    <row r="102" spans="1:9" x14ac:dyDescent="0.2">
      <c r="A102" s="14" t="s">
        <v>44</v>
      </c>
      <c r="B102" s="14"/>
      <c r="C102" s="30" t="s">
        <v>46</v>
      </c>
      <c r="D102" s="14" t="s">
        <v>45</v>
      </c>
    </row>
    <row r="103" spans="1:9" x14ac:dyDescent="0.2">
      <c r="A103" s="7" t="s">
        <v>1020</v>
      </c>
      <c r="C103" s="31">
        <v>0</v>
      </c>
      <c r="D103" s="31">
        <v>0</v>
      </c>
    </row>
    <row r="104" spans="1:9" x14ac:dyDescent="0.2">
      <c r="A104" s="7" t="s">
        <v>1032</v>
      </c>
      <c r="C104" s="31">
        <v>0</v>
      </c>
      <c r="D104" s="31">
        <v>0</v>
      </c>
    </row>
    <row r="105" spans="1:9" x14ac:dyDescent="0.2">
      <c r="A105" s="7" t="s">
        <v>1024</v>
      </c>
      <c r="C105" s="31">
        <v>0</v>
      </c>
      <c r="D105" s="31">
        <v>0</v>
      </c>
    </row>
    <row r="106" spans="1:9" s="10" customFormat="1" x14ac:dyDescent="0.2">
      <c r="A106" s="7" t="s">
        <v>1025</v>
      </c>
      <c r="B106" s="7"/>
      <c r="C106" s="31">
        <v>0</v>
      </c>
      <c r="D106" s="31">
        <v>0</v>
      </c>
      <c r="F106" s="11"/>
      <c r="H106" s="7"/>
      <c r="I106" s="7"/>
    </row>
    <row r="107" spans="1:9" s="10" customFormat="1" x14ac:dyDescent="0.2">
      <c r="A107" s="7" t="s">
        <v>1189</v>
      </c>
      <c r="B107" s="7"/>
      <c r="C107" s="31">
        <v>0</v>
      </c>
      <c r="D107" s="31">
        <v>0</v>
      </c>
      <c r="F107" s="11"/>
      <c r="H107" s="7"/>
      <c r="I107" s="7"/>
    </row>
    <row r="108" spans="1:9" s="10" customFormat="1" x14ac:dyDescent="0.2">
      <c r="A108" s="7" t="s">
        <v>1026</v>
      </c>
      <c r="B108" s="7"/>
      <c r="C108" s="31">
        <v>0</v>
      </c>
      <c r="D108" s="31">
        <v>0</v>
      </c>
      <c r="F108" s="11"/>
      <c r="H108" s="7"/>
      <c r="I108" s="7"/>
    </row>
    <row r="109" spans="1:9" s="10" customFormat="1" x14ac:dyDescent="0.2">
      <c r="A109" s="7" t="s">
        <v>1033</v>
      </c>
      <c r="B109" s="7"/>
      <c r="C109" s="31">
        <v>0</v>
      </c>
      <c r="D109" s="31">
        <v>0</v>
      </c>
      <c r="F109" s="11"/>
      <c r="H109" s="7"/>
      <c r="I109" s="7"/>
    </row>
    <row r="110" spans="1:9" s="10" customFormat="1" x14ac:dyDescent="0.2">
      <c r="A110" s="7" t="s">
        <v>1029</v>
      </c>
      <c r="B110" s="7"/>
      <c r="C110" s="31">
        <v>0</v>
      </c>
      <c r="D110" s="31">
        <v>0</v>
      </c>
      <c r="F110" s="11"/>
      <c r="H110" s="7"/>
      <c r="I110" s="7"/>
    </row>
    <row r="111" spans="1:9" s="10" customFormat="1" x14ac:dyDescent="0.2">
      <c r="A111" s="7" t="s">
        <v>1030</v>
      </c>
      <c r="B111" s="7"/>
      <c r="C111" s="31">
        <v>0</v>
      </c>
      <c r="D111" s="31">
        <v>0</v>
      </c>
      <c r="F111" s="11"/>
      <c r="H111" s="7"/>
      <c r="I111" s="7"/>
    </row>
    <row r="113" spans="1:9" s="10" customFormat="1" x14ac:dyDescent="0.2">
      <c r="A113" s="7" t="s">
        <v>51</v>
      </c>
      <c r="B113" s="7"/>
      <c r="C113" s="7"/>
      <c r="D113" s="7"/>
      <c r="F113" s="11"/>
      <c r="H113" s="7"/>
      <c r="I113" s="7"/>
    </row>
    <row r="115" spans="1:9" s="10" customFormat="1" ht="15" customHeight="1" x14ac:dyDescent="0.2">
      <c r="A115" s="14" t="s">
        <v>1224</v>
      </c>
      <c r="B115" s="7"/>
      <c r="C115" s="7"/>
      <c r="D115" s="30" t="s">
        <v>53</v>
      </c>
      <c r="F115" s="11"/>
      <c r="H115" s="7"/>
      <c r="I115" s="7"/>
    </row>
  </sheetData>
  <mergeCells count="10">
    <mergeCell ref="A40:G40"/>
    <mergeCell ref="A42:G42"/>
    <mergeCell ref="A82:G82"/>
    <mergeCell ref="A98:G98"/>
    <mergeCell ref="A1:G1"/>
    <mergeCell ref="A28:C28"/>
    <mergeCell ref="A30:G30"/>
    <mergeCell ref="A32:G32"/>
    <mergeCell ref="A35:G35"/>
    <mergeCell ref="A37:G37"/>
  </mergeCells>
  <conditionalFormatting sqref="F2:F3 F5:F29 F83 F99:F65556">
    <cfRule type="cellIs" dxfId="17" priority="8" stopIfTrue="1" operator="between">
      <formula>0.009</formula>
      <formula>-0.009</formula>
    </cfRule>
  </conditionalFormatting>
  <conditionalFormatting sqref="F31 F36">
    <cfRule type="cellIs" dxfId="16" priority="6" stopIfTrue="1" operator="between">
      <formula>0.009</formula>
      <formula>-0.009</formula>
    </cfRule>
  </conditionalFormatting>
  <conditionalFormatting sqref="F33:F34">
    <cfRule type="cellIs" dxfId="15" priority="5" stopIfTrue="1" operator="between">
      <formula>0.009</formula>
      <formula>-0.009</formula>
    </cfRule>
  </conditionalFormatting>
  <conditionalFormatting sqref="F38:F39">
    <cfRule type="cellIs" dxfId="14" priority="4" stopIfTrue="1" operator="between">
      <formula>0.009</formula>
      <formula>-0.009</formula>
    </cfRule>
  </conditionalFormatting>
  <conditionalFormatting sqref="F41">
    <cfRule type="cellIs" dxfId="13" priority="7" stopIfTrue="1" operator="between">
      <formula>0.009</formula>
      <formula>-0.009</formula>
    </cfRule>
  </conditionalFormatting>
  <conditionalFormatting sqref="F43:F81">
    <cfRule type="cellIs" dxfId="12" priority="3" stopIfTrue="1" operator="between">
      <formula>0.009</formula>
      <formula>-0.009</formula>
    </cfRule>
  </conditionalFormatting>
  <conditionalFormatting sqref="F85:F91">
    <cfRule type="cellIs" dxfId="11" priority="2" stopIfTrue="1" operator="between">
      <formula>0.009</formula>
      <formula>-0.009</formula>
    </cfRule>
  </conditionalFormatting>
  <conditionalFormatting sqref="F93:F97">
    <cfRule type="cellIs" dxfId="10" priority="1" stopIfTrue="1" operator="between">
      <formula>0.009</formula>
      <formula>-0.009</formula>
    </cfRule>
  </conditionalFormatting>
  <hyperlinks>
    <hyperlink ref="A33" r:id="rId1" tooltip="https://www.franklintempletonindia.com/download/en-in/latest%20updates/189ea834-ae3f-48eb-9d73-a9cc9cd9317e/franklin-templeton-update-on-reliance-broadcast-july-23-2020-kcg9m1gq-en-in.pdf" xr:uid="{00000000-0004-0000-2000-000000000000}"/>
    <hyperlink ref="A38" r:id="rId2" tooltip="https://www.franklintempletonindia.com/download/en-in/valuation-policy/a0e293eb-f28b-4edc-9535-c7d9e7321ddc/fair_valuation_reliance_big_reliance_infra_november_4_2020-kgox4tdb-en-in.pdf" xr:uid="{00000000-0004-0000-2000-000001000000}"/>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0"/>
  <sheetViews>
    <sheetView showGridLines="0" zoomScaleNormal="100" zoomScaleSheetLayoutView="100" workbookViewId="0">
      <selection sqref="A1:G1"/>
    </sheetView>
  </sheetViews>
  <sheetFormatPr defaultColWidth="9.28515625" defaultRowHeight="11.25" x14ac:dyDescent="0.2"/>
  <cols>
    <col min="1" max="1" width="31.7109375" style="7" bestFit="1" customWidth="1"/>
    <col min="2" max="2" width="73" style="7" customWidth="1"/>
    <col min="3" max="3" width="15.28515625" style="7" bestFit="1" customWidth="1"/>
    <col min="4" max="4" width="14.7109375" style="7" bestFit="1" customWidth="1"/>
    <col min="5" max="5" width="25.85546875" style="10" customWidth="1"/>
    <col min="6" max="6" width="13.5703125" style="11" bestFit="1" customWidth="1"/>
    <col min="7" max="7" width="11" style="10" customWidth="1"/>
    <col min="8" max="16384" width="9.28515625" style="7"/>
  </cols>
  <sheetData>
    <row r="1" spans="1:9" s="1" customFormat="1" ht="15" customHeight="1" x14ac:dyDescent="0.2">
      <c r="A1" s="85" t="s">
        <v>1199</v>
      </c>
      <c r="B1" s="86"/>
      <c r="C1" s="86"/>
      <c r="D1" s="86"/>
      <c r="E1" s="86"/>
      <c r="F1" s="86"/>
      <c r="G1" s="86"/>
    </row>
    <row r="2" spans="1:9" s="1" customFormat="1" ht="12" x14ac:dyDescent="0.2">
      <c r="A2" s="35"/>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40</v>
      </c>
      <c r="D4" s="13" t="s">
        <v>1</v>
      </c>
      <c r="E4" s="50" t="s">
        <v>6</v>
      </c>
      <c r="F4" s="12" t="s">
        <v>3</v>
      </c>
      <c r="G4" s="12" t="s">
        <v>5</v>
      </c>
    </row>
    <row r="5" spans="1:9" x14ac:dyDescent="0.2">
      <c r="A5" s="20" t="s">
        <v>38</v>
      </c>
      <c r="B5" s="20"/>
      <c r="C5" s="20"/>
      <c r="D5" s="20"/>
      <c r="E5" s="25">
        <v>0</v>
      </c>
      <c r="F5" s="71">
        <v>100</v>
      </c>
      <c r="G5" s="25"/>
      <c r="H5" s="14"/>
      <c r="I5" s="14"/>
    </row>
    <row r="6" spans="1:9" x14ac:dyDescent="0.2">
      <c r="A6" s="20"/>
      <c r="B6" s="20"/>
      <c r="C6" s="20"/>
      <c r="D6" s="20"/>
      <c r="E6" s="25"/>
      <c r="F6" s="26"/>
      <c r="G6" s="25"/>
      <c r="H6" s="14"/>
      <c r="I6" s="14"/>
    </row>
    <row r="7" spans="1:9" x14ac:dyDescent="0.2">
      <c r="A7" s="27" t="s">
        <v>37</v>
      </c>
      <c r="B7" s="27"/>
      <c r="C7" s="27"/>
      <c r="D7" s="27"/>
      <c r="E7" s="28">
        <v>0</v>
      </c>
      <c r="F7" s="28">
        <v>100</v>
      </c>
      <c r="G7" s="28"/>
      <c r="H7" s="14"/>
      <c r="I7" s="14"/>
    </row>
    <row r="9" spans="1:9" x14ac:dyDescent="0.2">
      <c r="A9" s="14" t="s">
        <v>42</v>
      </c>
    </row>
    <row r="10" spans="1:9" x14ac:dyDescent="0.2">
      <c r="A10" s="14" t="s">
        <v>43</v>
      </c>
    </row>
    <row r="11" spans="1:9" s="10" customFormat="1" x14ac:dyDescent="0.2">
      <c r="A11" s="14" t="s">
        <v>44</v>
      </c>
      <c r="B11" s="14"/>
      <c r="C11" s="14" t="s">
        <v>1162</v>
      </c>
      <c r="D11" s="14" t="s">
        <v>45</v>
      </c>
      <c r="E11" s="30"/>
      <c r="F11" s="11"/>
      <c r="H11" s="7"/>
      <c r="I11" s="7"/>
    </row>
    <row r="12" spans="1:9" s="10" customFormat="1" x14ac:dyDescent="0.2">
      <c r="A12" s="7" t="s">
        <v>1020</v>
      </c>
      <c r="B12" s="7"/>
      <c r="C12" s="75">
        <v>32.926200000000001</v>
      </c>
      <c r="D12" s="72" t="s">
        <v>1023</v>
      </c>
      <c r="E12" s="72"/>
      <c r="F12" s="11"/>
      <c r="H12" s="7"/>
      <c r="I12" s="7"/>
    </row>
    <row r="13" spans="1:9" s="10" customFormat="1" x14ac:dyDescent="0.2">
      <c r="A13" s="7" t="s">
        <v>1021</v>
      </c>
      <c r="B13" s="7"/>
      <c r="C13" s="75">
        <v>12.4137</v>
      </c>
      <c r="D13" s="72" t="s">
        <v>1023</v>
      </c>
      <c r="E13" s="72"/>
      <c r="F13" s="11"/>
      <c r="H13" s="7"/>
      <c r="I13" s="7"/>
    </row>
    <row r="14" spans="1:9" s="10" customFormat="1" x14ac:dyDescent="0.2">
      <c r="A14" s="7" t="s">
        <v>1032</v>
      </c>
      <c r="B14" s="7"/>
      <c r="C14" s="75">
        <v>12.516299999999999</v>
      </c>
      <c r="D14" s="72" t="s">
        <v>1023</v>
      </c>
      <c r="E14" s="72"/>
      <c r="F14" s="11"/>
      <c r="H14" s="7"/>
      <c r="I14" s="7"/>
    </row>
    <row r="15" spans="1:9" s="10" customFormat="1" x14ac:dyDescent="0.2">
      <c r="A15" s="7" t="s">
        <v>1189</v>
      </c>
      <c r="B15" s="7"/>
      <c r="C15" s="75">
        <v>33.775700000000001</v>
      </c>
      <c r="D15" s="72" t="s">
        <v>1023</v>
      </c>
      <c r="E15" s="72"/>
      <c r="F15" s="11"/>
      <c r="H15" s="7"/>
      <c r="I15" s="7"/>
    </row>
    <row r="16" spans="1:9" s="10" customFormat="1" x14ac:dyDescent="0.2">
      <c r="A16" s="7" t="s">
        <v>1200</v>
      </c>
      <c r="B16" s="7"/>
      <c r="C16" s="75">
        <v>12.37</v>
      </c>
      <c r="D16" s="72" t="s">
        <v>1023</v>
      </c>
      <c r="E16" s="72"/>
      <c r="F16" s="11"/>
      <c r="H16" s="7"/>
      <c r="I16" s="7"/>
    </row>
    <row r="17" spans="1:9" s="10" customFormat="1" x14ac:dyDescent="0.2">
      <c r="A17" s="7" t="s">
        <v>939</v>
      </c>
      <c r="B17" s="7"/>
      <c r="C17" s="75">
        <v>34.9131</v>
      </c>
      <c r="D17" s="72" t="s">
        <v>1023</v>
      </c>
      <c r="E17" s="72"/>
      <c r="F17" s="11"/>
      <c r="H17" s="7"/>
      <c r="I17" s="7"/>
    </row>
    <row r="18" spans="1:9" s="10" customFormat="1" x14ac:dyDescent="0.2">
      <c r="A18" s="7" t="s">
        <v>1201</v>
      </c>
      <c r="B18" s="7"/>
      <c r="C18" s="75">
        <v>12.4788</v>
      </c>
      <c r="D18" s="72" t="s">
        <v>1023</v>
      </c>
      <c r="E18" s="72"/>
      <c r="F18" s="11"/>
      <c r="H18" s="7"/>
      <c r="I18" s="7"/>
    </row>
    <row r="19" spans="1:9" s="10" customFormat="1" x14ac:dyDescent="0.2">
      <c r="A19" s="7" t="s">
        <v>941</v>
      </c>
      <c r="B19" s="7"/>
      <c r="C19" s="75">
        <v>12.511100000000001</v>
      </c>
      <c r="D19" s="72" t="s">
        <v>1023</v>
      </c>
      <c r="E19" s="72"/>
      <c r="F19" s="11"/>
      <c r="H19" s="7"/>
      <c r="I19" s="7"/>
    </row>
    <row r="20" spans="1:9" s="10" customFormat="1" x14ac:dyDescent="0.2">
      <c r="A20" s="7" t="s">
        <v>1202</v>
      </c>
      <c r="B20" s="7"/>
      <c r="C20" s="75">
        <v>34.235500000000002</v>
      </c>
      <c r="D20" s="72" t="s">
        <v>1023</v>
      </c>
      <c r="E20" s="72"/>
      <c r="F20" s="11"/>
      <c r="H20" s="7"/>
      <c r="I20" s="7"/>
    </row>
    <row r="21" spans="1:9" s="10" customFormat="1" x14ac:dyDescent="0.2">
      <c r="A21" s="7" t="s">
        <v>1203</v>
      </c>
      <c r="B21" s="7"/>
      <c r="C21" s="75">
        <v>12.151199999999999</v>
      </c>
      <c r="D21" s="72" t="s">
        <v>1023</v>
      </c>
      <c r="E21" s="72"/>
      <c r="F21" s="11"/>
      <c r="H21" s="7"/>
      <c r="I21" s="7"/>
    </row>
    <row r="22" spans="1:9" s="10" customFormat="1" x14ac:dyDescent="0.2">
      <c r="A22" s="7" t="s">
        <v>1204</v>
      </c>
      <c r="B22" s="7"/>
      <c r="C22" s="75">
        <v>12.196</v>
      </c>
      <c r="D22" s="72" t="s">
        <v>1023</v>
      </c>
      <c r="E22" s="72"/>
      <c r="F22" s="11"/>
      <c r="H22" s="7"/>
      <c r="I22" s="7"/>
    </row>
    <row r="24" spans="1:9" s="10" customFormat="1" x14ac:dyDescent="0.2">
      <c r="A24" s="7" t="s">
        <v>51</v>
      </c>
      <c r="B24" s="7"/>
      <c r="C24" s="7"/>
      <c r="D24" s="7"/>
      <c r="F24" s="11"/>
      <c r="H24" s="7"/>
      <c r="I24" s="7"/>
    </row>
    <row r="25" spans="1:9" s="10" customFormat="1" x14ac:dyDescent="0.2">
      <c r="A25" s="7" t="s">
        <v>1163</v>
      </c>
      <c r="B25" s="7"/>
      <c r="C25" s="7"/>
      <c r="D25" s="7"/>
      <c r="F25" s="11"/>
      <c r="H25" s="7"/>
      <c r="I25" s="7"/>
    </row>
    <row r="27" spans="1:9" s="10" customFormat="1" x14ac:dyDescent="0.2">
      <c r="A27" s="14" t="s">
        <v>47</v>
      </c>
      <c r="B27" s="7"/>
      <c r="C27" s="7"/>
      <c r="D27" s="30" t="s">
        <v>53</v>
      </c>
      <c r="F27" s="11"/>
      <c r="H27" s="7"/>
      <c r="I27" s="7"/>
    </row>
    <row r="29" spans="1:9" x14ac:dyDescent="0.2">
      <c r="A29" s="14" t="s">
        <v>949</v>
      </c>
      <c r="D29" s="73" t="s">
        <v>1023</v>
      </c>
    </row>
    <row r="30" spans="1:9" x14ac:dyDescent="0.2">
      <c r="A30" s="7" t="s">
        <v>1181</v>
      </c>
      <c r="D30" s="34"/>
    </row>
    <row r="31" spans="1:9" x14ac:dyDescent="0.2">
      <c r="D31" s="34"/>
    </row>
    <row r="32" spans="1:9" ht="15" x14ac:dyDescent="0.25">
      <c r="A32" s="90" t="s">
        <v>843</v>
      </c>
      <c r="B32" s="91"/>
      <c r="C32" s="91"/>
      <c r="D32" s="30" t="s">
        <v>53</v>
      </c>
    </row>
    <row r="34" spans="1:7" ht="24" customHeight="1" x14ac:dyDescent="0.25">
      <c r="A34" s="95" t="s">
        <v>1205</v>
      </c>
      <c r="B34" s="96"/>
      <c r="C34" s="96"/>
      <c r="D34" s="96"/>
      <c r="E34" s="96"/>
      <c r="F34" s="96"/>
      <c r="G34" s="96"/>
    </row>
    <row r="36" spans="1:7" x14ac:dyDescent="0.2">
      <c r="A36" s="14" t="s">
        <v>816</v>
      </c>
    </row>
    <row r="37" spans="1:7" x14ac:dyDescent="0.2">
      <c r="A37" s="14"/>
    </row>
    <row r="38" spans="1:7" ht="27" customHeight="1" x14ac:dyDescent="0.25">
      <c r="A38" s="97" t="s">
        <v>1206</v>
      </c>
      <c r="B38" s="91"/>
      <c r="C38" s="91"/>
      <c r="D38" s="91"/>
      <c r="E38" s="91"/>
      <c r="F38" s="91"/>
      <c r="G38" s="91"/>
    </row>
    <row r="39" spans="1:7" x14ac:dyDescent="0.2">
      <c r="A39" s="54"/>
    </row>
    <row r="40" spans="1:7" ht="27.6" customHeight="1" x14ac:dyDescent="0.2">
      <c r="A40" s="90" t="s">
        <v>1173</v>
      </c>
      <c r="B40" s="90"/>
      <c r="C40" s="90"/>
      <c r="D40" s="90"/>
      <c r="E40" s="90"/>
      <c r="F40" s="90"/>
      <c r="G40" s="90"/>
    </row>
  </sheetData>
  <mergeCells count="5">
    <mergeCell ref="A1:G1"/>
    <mergeCell ref="A32:C32"/>
    <mergeCell ref="A34:G34"/>
    <mergeCell ref="A38:G38"/>
    <mergeCell ref="A40:G40"/>
  </mergeCells>
  <conditionalFormatting sqref="F2:F3 F8:F33 F35:F37 F39 F41:F65458">
    <cfRule type="cellIs" dxfId="9" priority="2" stopIfTrue="1" operator="between">
      <formula>0.009</formula>
      <formula>-0.009</formula>
    </cfRule>
  </conditionalFormatting>
  <conditionalFormatting sqref="F6">
    <cfRule type="cellIs" dxfId="8" priority="1" stopIfTrue="1" operator="between">
      <formula>0.009</formula>
      <formula>-0.009</formula>
    </cfRule>
  </conditionalFormatting>
  <pageMargins left="0.7" right="0.7" top="0.75" bottom="0.75" header="0.3" footer="0.3"/>
  <pageSetup paperSize="9" scale="44" orientation="portrait" r:id="rId1"/>
  <headerFooter>
    <oddFooter>&amp;C&amp;1#&amp;"Calibri"&amp;10&amp;K000000PUBLIC</oddFooter>
    <evenFooter>&amp;LPUBLIC</evenFooter>
    <firstFooter>&amp;LPUBLIC</firstFooter>
  </headerFooter>
  <colBreaks count="1" manualBreakCount="1">
    <brk id="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39"/>
  <sheetViews>
    <sheetView showGridLines="0" zoomScaleNormal="100" zoomScaleSheetLayoutView="100" workbookViewId="0">
      <selection sqref="A1:G1"/>
    </sheetView>
  </sheetViews>
  <sheetFormatPr defaultColWidth="9.42578125" defaultRowHeight="11.25" x14ac:dyDescent="0.2"/>
  <cols>
    <col min="1" max="1" width="38.5703125" style="7" bestFit="1" customWidth="1"/>
    <col min="2" max="2" width="60.28515625" style="7" customWidth="1"/>
    <col min="3" max="3" width="15.5703125" style="7" bestFit="1" customWidth="1"/>
    <col min="4" max="4" width="15.42578125" style="7" bestFit="1" customWidth="1"/>
    <col min="5" max="5" width="25.85546875" style="10" customWidth="1"/>
    <col min="6" max="6" width="13.5703125" style="11" bestFit="1" customWidth="1"/>
    <col min="7" max="7" width="11" style="10" customWidth="1"/>
    <col min="8" max="8" width="9.42578125" style="7"/>
    <col min="9" max="11" width="9.42578125" style="7" customWidth="1"/>
    <col min="12" max="16384" width="9.42578125" style="7"/>
  </cols>
  <sheetData>
    <row r="1" spans="1:9" s="1" customFormat="1" ht="15" customHeight="1" x14ac:dyDescent="0.2">
      <c r="A1" s="85" t="s">
        <v>1207</v>
      </c>
      <c r="B1" s="86"/>
      <c r="C1" s="86"/>
      <c r="D1" s="86"/>
      <c r="E1" s="86"/>
      <c r="F1" s="86"/>
      <c r="G1" s="86"/>
      <c r="H1" s="76"/>
    </row>
    <row r="2" spans="1:9" s="1" customFormat="1" ht="12" x14ac:dyDescent="0.2">
      <c r="A2" s="35"/>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40</v>
      </c>
      <c r="D4" s="13" t="s">
        <v>1</v>
      </c>
      <c r="E4" s="50" t="s">
        <v>6</v>
      </c>
      <c r="F4" s="12" t="s">
        <v>3</v>
      </c>
      <c r="G4" s="12" t="s">
        <v>5</v>
      </c>
    </row>
    <row r="5" spans="1:9" x14ac:dyDescent="0.2">
      <c r="A5" s="20" t="s">
        <v>38</v>
      </c>
      <c r="B5" s="20"/>
      <c r="C5" s="20"/>
      <c r="D5" s="20"/>
      <c r="E5" s="25">
        <f>491678.83/100000</f>
        <v>4.9167883000000003</v>
      </c>
      <c r="F5" s="25">
        <f>F7</f>
        <v>100</v>
      </c>
      <c r="G5" s="25"/>
      <c r="H5" s="14"/>
      <c r="I5" s="14"/>
    </row>
    <row r="6" spans="1:9" x14ac:dyDescent="0.2">
      <c r="A6" s="20"/>
      <c r="B6" s="20"/>
      <c r="C6" s="20"/>
      <c r="D6" s="20"/>
      <c r="E6" s="25"/>
      <c r="F6" s="26"/>
      <c r="G6" s="25"/>
      <c r="H6" s="14"/>
      <c r="I6" s="14"/>
    </row>
    <row r="7" spans="1:9" x14ac:dyDescent="0.2">
      <c r="A7" s="27" t="s">
        <v>37</v>
      </c>
      <c r="B7" s="27"/>
      <c r="C7" s="27"/>
      <c r="D7" s="27"/>
      <c r="E7" s="28">
        <f>E5</f>
        <v>4.9167883000000003</v>
      </c>
      <c r="F7" s="28">
        <v>100</v>
      </c>
      <c r="G7" s="28"/>
      <c r="H7" s="14"/>
      <c r="I7" s="14"/>
    </row>
    <row r="9" spans="1:9" x14ac:dyDescent="0.2">
      <c r="A9" s="14" t="s">
        <v>42</v>
      </c>
    </row>
    <row r="10" spans="1:9" x14ac:dyDescent="0.2">
      <c r="A10" s="14" t="s">
        <v>43</v>
      </c>
    </row>
    <row r="11" spans="1:9" x14ac:dyDescent="0.2">
      <c r="A11" s="14" t="s">
        <v>44</v>
      </c>
      <c r="B11" s="14"/>
      <c r="C11" s="30" t="s">
        <v>1208</v>
      </c>
      <c r="D11" s="14" t="s">
        <v>45</v>
      </c>
      <c r="E11" s="30"/>
    </row>
    <row r="12" spans="1:9" x14ac:dyDescent="0.2">
      <c r="A12" s="7" t="s">
        <v>64</v>
      </c>
      <c r="C12" s="31">
        <v>24.933800000000002</v>
      </c>
      <c r="D12" s="72" t="s">
        <v>1023</v>
      </c>
      <c r="E12" s="72"/>
    </row>
    <row r="13" spans="1:9" x14ac:dyDescent="0.2">
      <c r="A13" s="7" t="s">
        <v>72</v>
      </c>
      <c r="C13" s="31">
        <v>11.5593</v>
      </c>
      <c r="D13" s="72" t="s">
        <v>1023</v>
      </c>
      <c r="E13" s="72"/>
    </row>
    <row r="14" spans="1:9" x14ac:dyDescent="0.2">
      <c r="A14" s="7" t="s">
        <v>65</v>
      </c>
      <c r="C14" s="31">
        <v>26.575900000000001</v>
      </c>
      <c r="D14" s="72" t="s">
        <v>1023</v>
      </c>
      <c r="E14" s="72"/>
    </row>
    <row r="15" spans="1:9" x14ac:dyDescent="0.2">
      <c r="A15" s="7" t="s">
        <v>73</v>
      </c>
      <c r="C15" s="31">
        <v>12.480700000000001</v>
      </c>
      <c r="D15" s="72" t="s">
        <v>1023</v>
      </c>
      <c r="E15" s="72"/>
    </row>
    <row r="17" spans="1:7" x14ac:dyDescent="0.2">
      <c r="A17" s="7" t="s">
        <v>51</v>
      </c>
    </row>
    <row r="18" spans="1:7" x14ac:dyDescent="0.2">
      <c r="A18" s="7" t="s">
        <v>1209</v>
      </c>
    </row>
    <row r="20" spans="1:7" x14ac:dyDescent="0.2">
      <c r="A20" s="14" t="s">
        <v>47</v>
      </c>
      <c r="D20" s="30" t="s">
        <v>53</v>
      </c>
    </row>
    <row r="22" spans="1:7" x14ac:dyDescent="0.2">
      <c r="A22" s="14" t="s">
        <v>949</v>
      </c>
      <c r="D22" s="73" t="s">
        <v>1023</v>
      </c>
    </row>
    <row r="23" spans="1:7" x14ac:dyDescent="0.2">
      <c r="A23" s="7" t="s">
        <v>1164</v>
      </c>
      <c r="D23" s="34"/>
    </row>
    <row r="24" spans="1:7" x14ac:dyDescent="0.2">
      <c r="D24" s="34"/>
    </row>
    <row r="25" spans="1:7" ht="15" x14ac:dyDescent="0.25">
      <c r="A25" s="90" t="s">
        <v>843</v>
      </c>
      <c r="B25" s="91"/>
      <c r="C25" s="91"/>
      <c r="D25" s="30" t="s">
        <v>53</v>
      </c>
    </row>
    <row r="27" spans="1:7" ht="48" customHeight="1" x14ac:dyDescent="0.25">
      <c r="A27" s="95" t="s">
        <v>1210</v>
      </c>
      <c r="B27" s="96"/>
      <c r="C27" s="96"/>
      <c r="D27" s="96"/>
      <c r="E27" s="96"/>
      <c r="F27" s="96"/>
      <c r="G27" s="96"/>
    </row>
    <row r="29" spans="1:7" ht="36.75" customHeight="1" x14ac:dyDescent="0.25">
      <c r="A29" s="95" t="s">
        <v>1211</v>
      </c>
      <c r="B29" s="96"/>
      <c r="C29" s="96"/>
      <c r="D29" s="96"/>
      <c r="E29" s="96"/>
      <c r="F29" s="96"/>
      <c r="G29" s="96"/>
    </row>
    <row r="30" spans="1:7" x14ac:dyDescent="0.2">
      <c r="A30" s="52" t="s">
        <v>1168</v>
      </c>
    </row>
    <row r="32" spans="1:7" ht="26.25" customHeight="1" x14ac:dyDescent="0.25">
      <c r="A32" s="95" t="s">
        <v>1184</v>
      </c>
      <c r="B32" s="96"/>
      <c r="C32" s="96"/>
      <c r="D32" s="96"/>
      <c r="E32" s="96"/>
      <c r="F32" s="96"/>
      <c r="G32" s="96"/>
    </row>
    <row r="33" spans="1:7" s="55" customFormat="1" ht="15" x14ac:dyDescent="0.25">
      <c r="A33" s="77"/>
      <c r="B33" s="78"/>
      <c r="C33" s="78"/>
      <c r="D33" s="78"/>
      <c r="E33" s="78"/>
      <c r="F33" s="78"/>
      <c r="G33" s="78"/>
    </row>
    <row r="34" spans="1:7" s="55" customFormat="1" ht="27.75" customHeight="1" x14ac:dyDescent="0.25">
      <c r="A34" s="95" t="s">
        <v>1185</v>
      </c>
      <c r="B34" s="96"/>
      <c r="C34" s="96"/>
      <c r="D34" s="96"/>
      <c r="E34" s="96"/>
      <c r="F34" s="96"/>
      <c r="G34" s="96"/>
    </row>
    <row r="35" spans="1:7" s="55" customFormat="1" ht="15" x14ac:dyDescent="0.25">
      <c r="A35" s="77"/>
      <c r="B35" s="78"/>
      <c r="C35" s="78"/>
      <c r="D35" s="78"/>
      <c r="E35" s="78"/>
      <c r="F35" s="78"/>
      <c r="G35" s="78"/>
    </row>
    <row r="36" spans="1:7" x14ac:dyDescent="0.2">
      <c r="A36" s="53" t="s">
        <v>812</v>
      </c>
      <c r="B36" s="55"/>
      <c r="C36" s="55"/>
      <c r="D36" s="55"/>
      <c r="E36" s="11"/>
      <c r="G36" s="11"/>
    </row>
    <row r="37" spans="1:7" x14ac:dyDescent="0.2">
      <c r="A37" s="53"/>
      <c r="B37" s="55"/>
      <c r="C37" s="55"/>
      <c r="D37" s="55"/>
      <c r="E37" s="11"/>
      <c r="G37" s="11"/>
    </row>
    <row r="38" spans="1:7" ht="48" customHeight="1" x14ac:dyDescent="0.2">
      <c r="A38" s="99" t="s">
        <v>1212</v>
      </c>
      <c r="B38" s="99"/>
      <c r="C38" s="99"/>
      <c r="D38" s="99"/>
      <c r="E38" s="99"/>
      <c r="F38" s="99"/>
      <c r="G38" s="99"/>
    </row>
    <row r="39" spans="1:7" ht="25.5" customHeight="1" x14ac:dyDescent="0.2">
      <c r="A39" s="90" t="s">
        <v>1213</v>
      </c>
      <c r="B39" s="90"/>
      <c r="C39" s="90"/>
      <c r="D39" s="90"/>
      <c r="E39" s="90"/>
      <c r="F39" s="90"/>
      <c r="G39" s="90"/>
    </row>
  </sheetData>
  <mergeCells count="8">
    <mergeCell ref="A38:G38"/>
    <mergeCell ref="A39:G39"/>
    <mergeCell ref="A1:G1"/>
    <mergeCell ref="A25:C25"/>
    <mergeCell ref="A27:G27"/>
    <mergeCell ref="A29:G29"/>
    <mergeCell ref="A32:G32"/>
    <mergeCell ref="A34:G34"/>
  </mergeCells>
  <conditionalFormatting sqref="F2:F3 F6 F8:F26 F28 F30:F31 F36:F37 F40:F65473">
    <cfRule type="cellIs" dxfId="7" priority="1" stopIfTrue="1" operator="between">
      <formula>0.009</formula>
      <formula>-0.009</formula>
    </cfRule>
  </conditionalFormatting>
  <hyperlinks>
    <hyperlink ref="A30" r:id="rId1" xr:uid="{00000000-0004-0000-2200-000000000000}"/>
  </hyperlinks>
  <pageMargins left="0.7" right="0.7" top="0.75" bottom="0.75" header="0.3" footer="0.3"/>
  <pageSetup paperSize="9" scale="48" orientation="portrait" r:id="rId2"/>
  <headerFooter>
    <oddFooter>&amp;C&amp;1#&amp;"Calibri"&amp;10&amp;K000000PUBLIC</oddFooter>
    <evenFooter>&amp;LPUBLIC</evenFooter>
    <firstFooter>&amp;LPUBLIC</firstFooter>
  </headerFooter>
  <colBreaks count="1" manualBreakCount="1">
    <brk id="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72"/>
  <sheetViews>
    <sheetView zoomScaleNormal="100" zoomScaleSheetLayoutView="100" workbookViewId="0">
      <selection sqref="A1:G1"/>
    </sheetView>
  </sheetViews>
  <sheetFormatPr defaultColWidth="9.140625" defaultRowHeight="11.25" x14ac:dyDescent="0.2"/>
  <cols>
    <col min="1" max="1" width="38.7109375" style="7" bestFit="1" customWidth="1"/>
    <col min="2" max="2" width="58" style="7" bestFit="1" customWidth="1"/>
    <col min="3" max="3" width="15.28515625" style="7" bestFit="1" customWidth="1"/>
    <col min="4" max="4" width="15.5703125" style="7" bestFit="1" customWidth="1"/>
    <col min="5" max="5" width="25.85546875" style="10" customWidth="1"/>
    <col min="6" max="6" width="13.5703125" style="11" bestFit="1" customWidth="1"/>
    <col min="7" max="7" width="11" style="10" customWidth="1"/>
    <col min="8" max="16384" width="9.140625" style="7"/>
  </cols>
  <sheetData>
    <row r="1" spans="1:7" s="1" customFormat="1" ht="15" x14ac:dyDescent="0.2">
      <c r="A1" s="85" t="s">
        <v>1214</v>
      </c>
      <c r="B1" s="86"/>
      <c r="C1" s="86"/>
      <c r="D1" s="86"/>
      <c r="E1" s="86"/>
      <c r="F1" s="86"/>
      <c r="G1" s="86"/>
    </row>
    <row r="2" spans="1:7" s="1" customFormat="1" ht="12" x14ac:dyDescent="0.2">
      <c r="A2" s="35"/>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40</v>
      </c>
      <c r="D4" s="13" t="s">
        <v>1</v>
      </c>
      <c r="E4" s="50" t="s">
        <v>6</v>
      </c>
      <c r="F4" s="12" t="s">
        <v>3</v>
      </c>
      <c r="G4" s="12" t="s">
        <v>5</v>
      </c>
    </row>
    <row r="5" spans="1:7" s="1" customFormat="1" ht="13.5" customHeight="1" x14ac:dyDescent="0.2">
      <c r="A5" s="20" t="s">
        <v>38</v>
      </c>
      <c r="B5" s="20"/>
      <c r="C5" s="20"/>
      <c r="D5" s="20"/>
      <c r="E5" s="25">
        <v>0</v>
      </c>
      <c r="F5" s="71">
        <v>100</v>
      </c>
      <c r="G5" s="25"/>
    </row>
    <row r="6" spans="1:7" s="1" customFormat="1" ht="12" x14ac:dyDescent="0.2">
      <c r="A6" s="20"/>
      <c r="B6" s="20"/>
      <c r="C6" s="20"/>
      <c r="D6" s="20"/>
      <c r="E6" s="25"/>
      <c r="F6" s="26"/>
      <c r="G6" s="25"/>
    </row>
    <row r="7" spans="1:7" x14ac:dyDescent="0.2">
      <c r="A7" s="27" t="s">
        <v>37</v>
      </c>
      <c r="B7" s="27"/>
      <c r="C7" s="27"/>
      <c r="D7" s="27"/>
      <c r="E7" s="28">
        <v>0</v>
      </c>
      <c r="F7" s="28">
        <v>100</v>
      </c>
      <c r="G7" s="28"/>
    </row>
    <row r="8" spans="1:7" x14ac:dyDescent="0.2">
      <c r="A8" s="14"/>
      <c r="B8" s="14"/>
      <c r="C8" s="14"/>
      <c r="D8" s="14"/>
      <c r="E8" s="79"/>
      <c r="F8" s="79"/>
      <c r="G8" s="79"/>
    </row>
    <row r="9" spans="1:7" x14ac:dyDescent="0.2">
      <c r="A9" s="14" t="s">
        <v>42</v>
      </c>
    </row>
    <row r="10" spans="1:7" x14ac:dyDescent="0.2">
      <c r="A10" s="14" t="s">
        <v>43</v>
      </c>
    </row>
    <row r="11" spans="1:7" x14ac:dyDescent="0.2">
      <c r="A11" s="14" t="s">
        <v>44</v>
      </c>
      <c r="B11" s="14"/>
      <c r="C11" s="14" t="s">
        <v>1215</v>
      </c>
      <c r="D11" s="14" t="s">
        <v>45</v>
      </c>
    </row>
    <row r="12" spans="1:7" x14ac:dyDescent="0.2">
      <c r="A12" s="7" t="s">
        <v>64</v>
      </c>
      <c r="C12" s="31">
        <v>25.334800000000001</v>
      </c>
      <c r="D12" s="72" t="s">
        <v>1023</v>
      </c>
    </row>
    <row r="13" spans="1:7" x14ac:dyDescent="0.2">
      <c r="A13" s="7" t="s">
        <v>72</v>
      </c>
      <c r="C13" s="31">
        <v>13.585800000000001</v>
      </c>
      <c r="D13" s="72" t="s">
        <v>1023</v>
      </c>
    </row>
    <row r="14" spans="1:7" x14ac:dyDescent="0.2">
      <c r="A14" s="7" t="s">
        <v>65</v>
      </c>
      <c r="C14" s="31">
        <v>25.565000000000001</v>
      </c>
      <c r="D14" s="72" t="s">
        <v>1023</v>
      </c>
    </row>
    <row r="15" spans="1:7" x14ac:dyDescent="0.2">
      <c r="A15" s="7" t="s">
        <v>73</v>
      </c>
      <c r="C15" s="31">
        <v>14.0105</v>
      </c>
      <c r="D15" s="72" t="s">
        <v>1023</v>
      </c>
    </row>
    <row r="17" spans="1:7" x14ac:dyDescent="0.2">
      <c r="A17" s="7" t="s">
        <v>51</v>
      </c>
    </row>
    <row r="18" spans="1:7" x14ac:dyDescent="0.2">
      <c r="A18" s="7" t="s">
        <v>1216</v>
      </c>
    </row>
    <row r="20" spans="1:7" x14ac:dyDescent="0.2">
      <c r="A20" s="14" t="s">
        <v>47</v>
      </c>
      <c r="D20" s="30" t="s">
        <v>53</v>
      </c>
    </row>
    <row r="22" spans="1:7" x14ac:dyDescent="0.2">
      <c r="A22" s="14" t="s">
        <v>949</v>
      </c>
      <c r="D22" s="73" t="s">
        <v>1023</v>
      </c>
    </row>
    <row r="23" spans="1:7" x14ac:dyDescent="0.2">
      <c r="A23" s="7" t="s">
        <v>1181</v>
      </c>
      <c r="D23" s="34"/>
    </row>
    <row r="24" spans="1:7" x14ac:dyDescent="0.2">
      <c r="D24" s="34"/>
    </row>
    <row r="25" spans="1:7" ht="15" x14ac:dyDescent="0.25">
      <c r="A25" s="90" t="s">
        <v>843</v>
      </c>
      <c r="B25" s="91"/>
      <c r="C25" s="91"/>
      <c r="D25" s="30" t="s">
        <v>53</v>
      </c>
    </row>
    <row r="27" spans="1:7" ht="24.75" customHeight="1" x14ac:dyDescent="0.25">
      <c r="A27" s="95" t="s">
        <v>1217</v>
      </c>
      <c r="B27" s="96"/>
      <c r="C27" s="96"/>
      <c r="D27" s="96"/>
      <c r="E27" s="96"/>
      <c r="F27" s="96"/>
      <c r="G27" s="96"/>
    </row>
    <row r="29" spans="1:7" ht="53.25" customHeight="1" x14ac:dyDescent="0.25">
      <c r="A29" s="95" t="s">
        <v>1218</v>
      </c>
      <c r="B29" s="96"/>
      <c r="C29" s="96"/>
      <c r="D29" s="96"/>
      <c r="E29" s="96"/>
      <c r="F29" s="96"/>
      <c r="G29" s="96"/>
    </row>
    <row r="31" spans="1:7" ht="48" customHeight="1" x14ac:dyDescent="0.25">
      <c r="A31" s="95" t="s">
        <v>1219</v>
      </c>
      <c r="B31" s="96"/>
      <c r="C31" s="96"/>
      <c r="D31" s="96"/>
      <c r="E31" s="96"/>
      <c r="F31" s="96"/>
      <c r="G31" s="96"/>
    </row>
    <row r="32" spans="1:7" x14ac:dyDescent="0.2">
      <c r="A32" s="52" t="s">
        <v>1168</v>
      </c>
    </row>
    <row r="34" spans="1:7" ht="24" customHeight="1" x14ac:dyDescent="0.25">
      <c r="A34" s="95" t="s">
        <v>1169</v>
      </c>
      <c r="B34" s="96"/>
      <c r="C34" s="96"/>
      <c r="D34" s="96"/>
      <c r="E34" s="96"/>
      <c r="F34" s="96"/>
      <c r="G34" s="96"/>
    </row>
    <row r="36" spans="1:7" ht="27.75" customHeight="1" x14ac:dyDescent="0.25">
      <c r="A36" s="95" t="s">
        <v>1170</v>
      </c>
      <c r="B36" s="96"/>
      <c r="C36" s="96"/>
      <c r="D36" s="96"/>
      <c r="E36" s="96"/>
      <c r="F36" s="96"/>
      <c r="G36" s="96"/>
    </row>
    <row r="38" spans="1:7" ht="13.5" customHeight="1" x14ac:dyDescent="0.2">
      <c r="A38" s="14" t="s">
        <v>1220</v>
      </c>
    </row>
    <row r="39" spans="1:7" ht="10.5" customHeight="1" x14ac:dyDescent="0.25">
      <c r="A39" s="97"/>
      <c r="B39" s="91"/>
      <c r="C39" s="91"/>
      <c r="D39" s="91"/>
      <c r="E39" s="91"/>
      <c r="F39" s="91"/>
      <c r="G39" s="91"/>
    </row>
    <row r="40" spans="1:7" ht="26.25" customHeight="1" x14ac:dyDescent="0.25">
      <c r="A40" s="97" t="s">
        <v>1221</v>
      </c>
      <c r="B40" s="91"/>
      <c r="C40" s="91"/>
      <c r="D40" s="91"/>
      <c r="E40" s="91"/>
      <c r="F40" s="91"/>
      <c r="G40" s="91"/>
    </row>
    <row r="41" spans="1:7" x14ac:dyDescent="0.2">
      <c r="A41" s="54"/>
    </row>
    <row r="42" spans="1:7" ht="29.1" customHeight="1" x14ac:dyDescent="0.2">
      <c r="A42" s="90" t="s">
        <v>1222</v>
      </c>
      <c r="B42" s="90"/>
      <c r="C42" s="90"/>
      <c r="D42" s="90"/>
      <c r="E42" s="90"/>
      <c r="F42" s="90"/>
      <c r="G42" s="90"/>
    </row>
    <row r="44" spans="1:7" s="1" customFormat="1" ht="15" x14ac:dyDescent="0.2">
      <c r="A44" s="85" t="s">
        <v>1223</v>
      </c>
      <c r="B44" s="86"/>
      <c r="C44" s="86"/>
      <c r="D44" s="86"/>
      <c r="E44" s="86"/>
      <c r="F44" s="86"/>
      <c r="G44" s="86"/>
    </row>
    <row r="45" spans="1:7" x14ac:dyDescent="0.2">
      <c r="A45" s="8" t="s">
        <v>7</v>
      </c>
    </row>
    <row r="46" spans="1:7" s="1" customFormat="1" ht="38.25" customHeight="1" x14ac:dyDescent="0.2">
      <c r="A46" s="6" t="s">
        <v>2</v>
      </c>
      <c r="B46" s="6" t="s">
        <v>0</v>
      </c>
      <c r="C46" s="13" t="s">
        <v>40</v>
      </c>
      <c r="D46" s="13" t="s">
        <v>1</v>
      </c>
      <c r="E46" s="80" t="s">
        <v>6</v>
      </c>
      <c r="F46" s="12" t="s">
        <v>3</v>
      </c>
      <c r="G46" s="12" t="s">
        <v>5</v>
      </c>
    </row>
    <row r="47" spans="1:7" x14ac:dyDescent="0.2">
      <c r="A47" s="16" t="s">
        <v>62</v>
      </c>
      <c r="B47" s="17"/>
      <c r="C47" s="17"/>
      <c r="D47" s="17"/>
      <c r="E47" s="18"/>
      <c r="F47" s="19"/>
      <c r="G47" s="18"/>
    </row>
    <row r="48" spans="1:7" x14ac:dyDescent="0.2">
      <c r="A48" s="20" t="s">
        <v>63</v>
      </c>
      <c r="B48" s="21"/>
      <c r="C48" s="21"/>
      <c r="D48" s="21"/>
      <c r="E48" s="22"/>
      <c r="F48" s="23"/>
      <c r="G48" s="22"/>
    </row>
    <row r="49" spans="1:9" ht="22.5" x14ac:dyDescent="0.2">
      <c r="A49" s="21" t="s">
        <v>1175</v>
      </c>
      <c r="B49" s="21" t="s">
        <v>1176</v>
      </c>
      <c r="C49" s="65" t="s">
        <v>1177</v>
      </c>
      <c r="D49" s="24">
        <v>1695</v>
      </c>
      <c r="E49" s="22">
        <v>0</v>
      </c>
      <c r="F49" s="23">
        <v>100</v>
      </c>
      <c r="G49" s="22">
        <v>0</v>
      </c>
    </row>
    <row r="50" spans="1:9" x14ac:dyDescent="0.2">
      <c r="A50" s="20" t="s">
        <v>30</v>
      </c>
      <c r="B50" s="20"/>
      <c r="C50" s="20"/>
      <c r="D50" s="20"/>
      <c r="E50" s="25">
        <f>SUM(E48:E49)</f>
        <v>0</v>
      </c>
      <c r="F50" s="26">
        <f>SUM(F48:F49)</f>
        <v>100</v>
      </c>
      <c r="G50" s="25"/>
      <c r="H50" s="14"/>
      <c r="I50" s="14"/>
    </row>
    <row r="51" spans="1:9" x14ac:dyDescent="0.2">
      <c r="A51" s="21"/>
      <c r="B51" s="21"/>
      <c r="C51" s="21"/>
      <c r="D51" s="21"/>
      <c r="E51" s="22"/>
      <c r="F51" s="23"/>
      <c r="G51" s="22"/>
    </row>
    <row r="52" spans="1:9" x14ac:dyDescent="0.2">
      <c r="A52" s="20" t="s">
        <v>36</v>
      </c>
      <c r="B52" s="20"/>
      <c r="C52" s="20"/>
      <c r="D52" s="20"/>
      <c r="E52" s="25">
        <f>E50</f>
        <v>0</v>
      </c>
      <c r="F52" s="26">
        <f>F50</f>
        <v>100</v>
      </c>
      <c r="G52" s="25"/>
      <c r="H52" s="14"/>
      <c r="I52" s="14"/>
    </row>
    <row r="53" spans="1:9" x14ac:dyDescent="0.2">
      <c r="A53" s="20"/>
      <c r="B53" s="20"/>
      <c r="C53" s="20"/>
      <c r="D53" s="20"/>
      <c r="E53" s="25"/>
      <c r="F53" s="26"/>
      <c r="G53" s="25"/>
      <c r="H53" s="14"/>
      <c r="I53" s="14"/>
    </row>
    <row r="54" spans="1:9" x14ac:dyDescent="0.2">
      <c r="A54" s="20" t="s">
        <v>38</v>
      </c>
      <c r="B54" s="20"/>
      <c r="C54" s="20"/>
      <c r="D54" s="20"/>
      <c r="E54" s="74">
        <v>0</v>
      </c>
      <c r="F54" s="74">
        <v>0</v>
      </c>
      <c r="G54" s="25"/>
      <c r="H54" s="14"/>
      <c r="I54" s="14"/>
    </row>
    <row r="55" spans="1:9" x14ac:dyDescent="0.2">
      <c r="A55" s="20"/>
      <c r="B55" s="20"/>
      <c r="C55" s="20"/>
      <c r="D55" s="20"/>
      <c r="E55" s="25"/>
      <c r="F55" s="26"/>
      <c r="G55" s="25"/>
      <c r="H55" s="14"/>
      <c r="I55" s="14"/>
    </row>
    <row r="56" spans="1:9" x14ac:dyDescent="0.2">
      <c r="A56" s="27" t="s">
        <v>37</v>
      </c>
      <c r="B56" s="27"/>
      <c r="C56" s="27"/>
      <c r="D56" s="27"/>
      <c r="E56" s="28">
        <v>3.9999999999999998E-7</v>
      </c>
      <c r="F56" s="29">
        <v>100</v>
      </c>
      <c r="G56" s="28"/>
      <c r="H56" s="14"/>
      <c r="I56" s="14"/>
    </row>
    <row r="58" spans="1:9" x14ac:dyDescent="0.2">
      <c r="A58" s="14" t="s">
        <v>41</v>
      </c>
    </row>
    <row r="59" spans="1:9" x14ac:dyDescent="0.2">
      <c r="A59" s="14" t="s">
        <v>1178</v>
      </c>
    </row>
    <row r="60" spans="1:9" x14ac:dyDescent="0.2">
      <c r="A60" s="100" t="s">
        <v>1179</v>
      </c>
      <c r="B60" s="100"/>
      <c r="C60" s="100"/>
      <c r="D60" s="100"/>
      <c r="E60" s="100"/>
      <c r="F60" s="100"/>
      <c r="G60" s="100"/>
    </row>
    <row r="61" spans="1:9" x14ac:dyDescent="0.2">
      <c r="A61" s="81"/>
      <c r="B61" s="81"/>
      <c r="C61" s="81"/>
      <c r="D61" s="81"/>
      <c r="E61" s="81"/>
      <c r="F61" s="81"/>
      <c r="G61" s="81"/>
    </row>
    <row r="62" spans="1:9" x14ac:dyDescent="0.2">
      <c r="A62" s="14" t="s">
        <v>42</v>
      </c>
    </row>
    <row r="63" spans="1:9" s="10" customFormat="1" x14ac:dyDescent="0.2">
      <c r="A63" s="14" t="s">
        <v>43</v>
      </c>
      <c r="B63" s="7"/>
      <c r="C63" s="7"/>
      <c r="D63" s="7"/>
      <c r="F63" s="11"/>
      <c r="H63" s="7"/>
      <c r="I63" s="7"/>
    </row>
    <row r="64" spans="1:9" s="10" customFormat="1" x14ac:dyDescent="0.2">
      <c r="A64" s="14" t="s">
        <v>44</v>
      </c>
      <c r="B64" s="14"/>
      <c r="C64" s="30" t="s">
        <v>46</v>
      </c>
      <c r="D64" s="14" t="s">
        <v>45</v>
      </c>
      <c r="F64" s="11"/>
      <c r="H64" s="7"/>
      <c r="I64" s="7"/>
    </row>
    <row r="65" spans="1:9" s="10" customFormat="1" x14ac:dyDescent="0.2">
      <c r="A65" s="7" t="s">
        <v>64</v>
      </c>
      <c r="B65" s="7"/>
      <c r="C65" s="31">
        <v>0</v>
      </c>
      <c r="D65" s="31">
        <v>0</v>
      </c>
      <c r="F65" s="11"/>
      <c r="H65" s="7"/>
      <c r="I65" s="7"/>
    </row>
    <row r="66" spans="1:9" s="10" customFormat="1" x14ac:dyDescent="0.2">
      <c r="A66" s="7" t="s">
        <v>72</v>
      </c>
      <c r="B66" s="7"/>
      <c r="C66" s="31">
        <v>0</v>
      </c>
      <c r="D66" s="31">
        <v>0</v>
      </c>
      <c r="F66" s="11"/>
      <c r="H66" s="7"/>
      <c r="I66" s="7"/>
    </row>
    <row r="67" spans="1:9" s="10" customFormat="1" x14ac:dyDescent="0.2">
      <c r="A67" s="7" t="s">
        <v>65</v>
      </c>
      <c r="B67" s="7"/>
      <c r="C67" s="31">
        <v>0</v>
      </c>
      <c r="D67" s="31">
        <v>0</v>
      </c>
      <c r="F67" s="11"/>
      <c r="H67" s="7"/>
      <c r="I67" s="7"/>
    </row>
    <row r="68" spans="1:9" s="10" customFormat="1" x14ac:dyDescent="0.2">
      <c r="A68" s="7" t="s">
        <v>73</v>
      </c>
      <c r="B68" s="7"/>
      <c r="C68" s="31">
        <v>0</v>
      </c>
      <c r="D68" s="31">
        <v>0</v>
      </c>
      <c r="F68" s="11"/>
      <c r="H68" s="7"/>
      <c r="I68" s="7"/>
    </row>
    <row r="70" spans="1:9" s="10" customFormat="1" x14ac:dyDescent="0.2">
      <c r="A70" s="7" t="s">
        <v>51</v>
      </c>
      <c r="B70" s="7"/>
      <c r="C70" s="7"/>
      <c r="D70" s="7"/>
      <c r="F70" s="11"/>
      <c r="H70" s="7"/>
      <c r="I70" s="7"/>
    </row>
    <row r="72" spans="1:9" s="10" customFormat="1" x14ac:dyDescent="0.2">
      <c r="A72" s="14" t="s">
        <v>1224</v>
      </c>
      <c r="B72" s="7"/>
      <c r="C72" s="7"/>
      <c r="D72" s="30" t="s">
        <v>53</v>
      </c>
      <c r="F72" s="11"/>
      <c r="H72" s="7"/>
      <c r="I72" s="7"/>
    </row>
  </sheetData>
  <mergeCells count="12">
    <mergeCell ref="A60:G60"/>
    <mergeCell ref="A1:G1"/>
    <mergeCell ref="A25:C25"/>
    <mergeCell ref="A27:G27"/>
    <mergeCell ref="A29:G29"/>
    <mergeCell ref="A31:G31"/>
    <mergeCell ref="A34:G34"/>
    <mergeCell ref="A36:G36"/>
    <mergeCell ref="A39:G39"/>
    <mergeCell ref="A40:G40"/>
    <mergeCell ref="A42:G42"/>
    <mergeCell ref="A44:G44"/>
  </mergeCells>
  <conditionalFormatting sqref="F2:F3 F9:F26 F37:F38 F41 F43 F45 F62:F65485">
    <cfRule type="cellIs" dxfId="6" priority="7" stopIfTrue="1" operator="between">
      <formula>0.009</formula>
      <formula>-0.009</formula>
    </cfRule>
  </conditionalFormatting>
  <conditionalFormatting sqref="F6">
    <cfRule type="cellIs" dxfId="5" priority="1" stopIfTrue="1" operator="between">
      <formula>0.009</formula>
      <formula>-0.009</formula>
    </cfRule>
  </conditionalFormatting>
  <conditionalFormatting sqref="F28 F30">
    <cfRule type="cellIs" dxfId="4" priority="4" stopIfTrue="1" operator="between">
      <formula>0.009</formula>
      <formula>-0.009</formula>
    </cfRule>
  </conditionalFormatting>
  <conditionalFormatting sqref="F32:F33">
    <cfRule type="cellIs" dxfId="3" priority="3" stopIfTrue="1" operator="between">
      <formula>0.009</formula>
      <formula>-0.009</formula>
    </cfRule>
  </conditionalFormatting>
  <conditionalFormatting sqref="F35">
    <cfRule type="cellIs" dxfId="2" priority="2" stopIfTrue="1" operator="between">
      <formula>0.009</formula>
      <formula>-0.009</formula>
    </cfRule>
  </conditionalFormatting>
  <conditionalFormatting sqref="F47:F53">
    <cfRule type="cellIs" dxfId="1" priority="6" stopIfTrue="1" operator="between">
      <formula>0.009</formula>
      <formula>-0.009</formula>
    </cfRule>
  </conditionalFormatting>
  <conditionalFormatting sqref="F55:F59">
    <cfRule type="cellIs" dxfId="0" priority="5" stopIfTrue="1" operator="between">
      <formula>0.009</formula>
      <formula>-0.009</formula>
    </cfRule>
  </conditionalFormatting>
  <hyperlinks>
    <hyperlink ref="A41" r:id="rId1" tooltip="https://www.franklintempletonindia.com/download/en-in/valuation-policy/a0e293eb-f28b-4edc-9535-c7d9e7321ddc/fair_valuation_reliance_big_reliance_infra_november_4_2020-kgox4tdb-en-in.pdf" display="https://www.franklintempletonindia.com/download/en-in/valuation-policy/a0e293eb-f28b-4edc-9535-c7d9e7321ddc/fair_valuation_reliance_big_reliance_infra_november_4_2020-kgox4tdb-en-in.pdf" xr:uid="{00000000-0004-0000-2300-000000000000}"/>
    <hyperlink ref="A32" r:id="rId2" tooltip="https://www.franklintempletonindia.com/download/en-in/valuation-policy/a0e293eb-f28b-4edc-9535-c7d9e7321ddc/fair_valuation_reliance_big_reliance_infra_november_4_2020-kgox4tdb-en-in.pdf" xr:uid="{00000000-0004-0000-2300-000001000000}"/>
  </hyperlinks>
  <pageMargins left="0.7" right="0.7" top="0.75" bottom="0.75" header="0.3" footer="0.3"/>
  <pageSetup paperSize="9" scale="44" orientation="portrait" r:id="rId3"/>
  <headerFooter>
    <oddFooter>&amp;C&amp;1#&amp;"Calibri"&amp;10&amp;K000000PUBLIC</oddFooter>
    <evenFooter>&amp;LPUBLIC</evenFooter>
    <firstFooter>&amp;LPUBLIC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4"/>
  <sheetViews>
    <sheetView workbookViewId="0">
      <selection sqref="A1:G1"/>
    </sheetView>
  </sheetViews>
  <sheetFormatPr defaultColWidth="9.140625" defaultRowHeight="11.25" x14ac:dyDescent="0.2"/>
  <cols>
    <col min="1" max="1" width="38.7109375" style="7" bestFit="1" customWidth="1"/>
    <col min="2" max="2" width="53.85546875" style="7" bestFit="1" customWidth="1"/>
    <col min="3" max="3" width="24.7109375" style="7" bestFit="1" customWidth="1"/>
    <col min="4" max="4" width="15.140625" style="7" bestFit="1" customWidth="1"/>
    <col min="5" max="5" width="23" style="10" customWidth="1"/>
    <col min="6" max="6" width="13.5703125" style="11" bestFit="1" customWidth="1"/>
    <col min="7" max="7" width="8.85546875" style="10" customWidth="1"/>
    <col min="8" max="16384" width="9.140625" style="7"/>
  </cols>
  <sheetData>
    <row r="1" spans="1:9" s="1" customFormat="1" ht="15" x14ac:dyDescent="0.2">
      <c r="A1" s="85" t="s">
        <v>1037</v>
      </c>
      <c r="B1" s="86"/>
      <c r="C1" s="86"/>
      <c r="D1" s="86"/>
      <c r="E1" s="86"/>
      <c r="F1" s="86"/>
      <c r="G1" s="86"/>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40</v>
      </c>
      <c r="D4" s="13" t="s">
        <v>1</v>
      </c>
      <c r="E4" s="50" t="s">
        <v>6</v>
      </c>
      <c r="F4" s="12" t="s">
        <v>3</v>
      </c>
      <c r="G4" s="12" t="s">
        <v>5</v>
      </c>
    </row>
    <row r="5" spans="1:9" x14ac:dyDescent="0.2">
      <c r="A5" s="16" t="s">
        <v>62</v>
      </c>
      <c r="B5" s="17"/>
      <c r="C5" s="17"/>
      <c r="D5" s="17"/>
      <c r="E5" s="18"/>
      <c r="F5" s="19"/>
      <c r="G5" s="18"/>
    </row>
    <row r="6" spans="1:9" x14ac:dyDescent="0.2">
      <c r="A6" s="20" t="s">
        <v>63</v>
      </c>
      <c r="B6" s="21"/>
      <c r="C6" s="21"/>
      <c r="D6" s="21"/>
      <c r="E6" s="22"/>
      <c r="F6" s="23"/>
      <c r="G6" s="22"/>
    </row>
    <row r="7" spans="1:9" x14ac:dyDescent="0.2">
      <c r="A7" s="21" t="s">
        <v>1038</v>
      </c>
      <c r="B7" s="21" t="s">
        <v>1039</v>
      </c>
      <c r="C7" s="21" t="s">
        <v>1040</v>
      </c>
      <c r="D7" s="24">
        <v>100</v>
      </c>
      <c r="E7" s="22">
        <v>1011.7826944</v>
      </c>
      <c r="F7" s="23">
        <v>3.1612543200405301</v>
      </c>
      <c r="G7" s="22">
        <v>10.130395691427999</v>
      </c>
    </row>
    <row r="8" spans="1:9" x14ac:dyDescent="0.2">
      <c r="A8" s="20" t="s">
        <v>30</v>
      </c>
      <c r="B8" s="20"/>
      <c r="C8" s="20"/>
      <c r="D8" s="20"/>
      <c r="E8" s="25">
        <f>SUM(E6:E7)</f>
        <v>1011.7826944</v>
      </c>
      <c r="F8" s="26">
        <f>SUM(F6:F7)</f>
        <v>3.1612543200405301</v>
      </c>
      <c r="G8" s="25"/>
      <c r="H8" s="14"/>
      <c r="I8" s="14"/>
    </row>
    <row r="9" spans="1:9" x14ac:dyDescent="0.2">
      <c r="A9" s="21"/>
      <c r="B9" s="21"/>
      <c r="C9" s="21"/>
      <c r="D9" s="21"/>
      <c r="E9" s="22"/>
      <c r="F9" s="23"/>
      <c r="G9" s="22"/>
    </row>
    <row r="10" spans="1:9" x14ac:dyDescent="0.2">
      <c r="A10" s="20" t="s">
        <v>23</v>
      </c>
      <c r="B10" s="21"/>
      <c r="C10" s="21"/>
      <c r="D10" s="21"/>
      <c r="E10" s="22"/>
      <c r="F10" s="23"/>
      <c r="G10" s="22"/>
    </row>
    <row r="11" spans="1:9" x14ac:dyDescent="0.2">
      <c r="A11" s="20" t="s">
        <v>31</v>
      </c>
      <c r="B11" s="21"/>
      <c r="C11" s="21"/>
      <c r="D11" s="21"/>
      <c r="E11" s="22"/>
      <c r="F11" s="23"/>
      <c r="G11" s="22"/>
    </row>
    <row r="12" spans="1:9" x14ac:dyDescent="0.2">
      <c r="A12" s="21" t="s">
        <v>1041</v>
      </c>
      <c r="B12" s="21" t="s">
        <v>1042</v>
      </c>
      <c r="C12" s="21" t="s">
        <v>28</v>
      </c>
      <c r="D12" s="24">
        <v>500</v>
      </c>
      <c r="E12" s="22">
        <v>2496.4450000000002</v>
      </c>
      <c r="F12" s="23">
        <v>7.7999926117273404</v>
      </c>
      <c r="G12" s="22">
        <v>7.4253</v>
      </c>
    </row>
    <row r="13" spans="1:9" x14ac:dyDescent="0.2">
      <c r="A13" s="21" t="s">
        <v>1043</v>
      </c>
      <c r="B13" s="21" t="s">
        <v>1044</v>
      </c>
      <c r="C13" s="21" t="s">
        <v>27</v>
      </c>
      <c r="D13" s="24">
        <v>500</v>
      </c>
      <c r="E13" s="22">
        <v>2492.8049999999998</v>
      </c>
      <c r="F13" s="23">
        <v>7.7886196501332803</v>
      </c>
      <c r="G13" s="22">
        <v>7.5250000000000004</v>
      </c>
    </row>
    <row r="14" spans="1:9" x14ac:dyDescent="0.2">
      <c r="A14" s="20" t="s">
        <v>30</v>
      </c>
      <c r="B14" s="20"/>
      <c r="C14" s="20"/>
      <c r="D14" s="20"/>
      <c r="E14" s="25">
        <f>SUM(E11:E13)</f>
        <v>4989.25</v>
      </c>
      <c r="F14" s="26">
        <f>SUM(F11:F13)</f>
        <v>15.588612261860622</v>
      </c>
      <c r="G14" s="25"/>
      <c r="H14" s="14"/>
      <c r="I14" s="14"/>
    </row>
    <row r="15" spans="1:9" x14ac:dyDescent="0.2">
      <c r="A15" s="21"/>
      <c r="B15" s="21"/>
      <c r="C15" s="21"/>
      <c r="D15" s="21"/>
      <c r="E15" s="22"/>
      <c r="F15" s="23"/>
      <c r="G15" s="22"/>
    </row>
    <row r="16" spans="1:9" x14ac:dyDescent="0.2">
      <c r="A16" s="20" t="s">
        <v>56</v>
      </c>
      <c r="B16" s="21"/>
      <c r="C16" s="21"/>
      <c r="D16" s="21"/>
      <c r="E16" s="22"/>
      <c r="F16" s="23"/>
      <c r="G16" s="22"/>
    </row>
    <row r="17" spans="1:9" x14ac:dyDescent="0.2">
      <c r="A17" s="21" t="s">
        <v>1045</v>
      </c>
      <c r="B17" s="21" t="s">
        <v>1046</v>
      </c>
      <c r="C17" s="21" t="s">
        <v>59</v>
      </c>
      <c r="D17" s="24">
        <v>9500000</v>
      </c>
      <c r="E17" s="22">
        <v>9888.5167500000007</v>
      </c>
      <c r="F17" s="23">
        <v>30.896077258238101</v>
      </c>
      <c r="G17" s="22">
        <v>7.9258600638968399</v>
      </c>
    </row>
    <row r="18" spans="1:9" x14ac:dyDescent="0.2">
      <c r="A18" s="21" t="s">
        <v>1047</v>
      </c>
      <c r="B18" s="21" t="s">
        <v>1048</v>
      </c>
      <c r="C18" s="21" t="s">
        <v>59</v>
      </c>
      <c r="D18" s="24">
        <v>7000000</v>
      </c>
      <c r="E18" s="22">
        <v>7142.0474999999997</v>
      </c>
      <c r="F18" s="23">
        <v>22.314898879248599</v>
      </c>
      <c r="G18" s="22">
        <v>7.53705432510775</v>
      </c>
    </row>
    <row r="19" spans="1:9" x14ac:dyDescent="0.2">
      <c r="A19" s="21" t="s">
        <v>1049</v>
      </c>
      <c r="B19" s="21" t="s">
        <v>1050</v>
      </c>
      <c r="C19" s="21" t="s">
        <v>59</v>
      </c>
      <c r="D19" s="24">
        <v>3000000</v>
      </c>
      <c r="E19" s="22">
        <v>3052.3560000000002</v>
      </c>
      <c r="F19" s="23">
        <v>9.5369031756604397</v>
      </c>
      <c r="G19" s="22">
        <v>7.9807204664200402</v>
      </c>
    </row>
    <row r="20" spans="1:9" x14ac:dyDescent="0.2">
      <c r="A20" s="21" t="s">
        <v>61</v>
      </c>
      <c r="B20" s="21" t="s">
        <v>60</v>
      </c>
      <c r="C20" s="21" t="s">
        <v>59</v>
      </c>
      <c r="D20" s="24">
        <v>2000000</v>
      </c>
      <c r="E20" s="22">
        <v>2071.3524444</v>
      </c>
      <c r="F20" s="23">
        <v>6.4718164280019703</v>
      </c>
      <c r="G20" s="22">
        <v>7.2723084226125003</v>
      </c>
    </row>
    <row r="21" spans="1:9" x14ac:dyDescent="0.2">
      <c r="A21" s="21" t="s">
        <v>1051</v>
      </c>
      <c r="B21" s="21" t="s">
        <v>1052</v>
      </c>
      <c r="C21" s="21" t="s">
        <v>59</v>
      </c>
      <c r="D21" s="24">
        <v>500000</v>
      </c>
      <c r="E21" s="22">
        <v>506.1875</v>
      </c>
      <c r="F21" s="23">
        <v>1.58155247167421</v>
      </c>
      <c r="G21" s="22">
        <v>8.0009877762686799</v>
      </c>
    </row>
    <row r="22" spans="1:9" x14ac:dyDescent="0.2">
      <c r="A22" s="20" t="s">
        <v>30</v>
      </c>
      <c r="B22" s="20"/>
      <c r="C22" s="20"/>
      <c r="D22" s="20"/>
      <c r="E22" s="25">
        <f>SUM(E17:E21)</f>
        <v>22660.460194399999</v>
      </c>
      <c r="F22" s="26">
        <f>SUM(F17:F21)</f>
        <v>70.801248212823324</v>
      </c>
      <c r="G22" s="25"/>
      <c r="H22" s="14"/>
      <c r="I22" s="14"/>
    </row>
    <row r="23" spans="1:9" x14ac:dyDescent="0.2">
      <c r="A23" s="21"/>
      <c r="B23" s="21"/>
      <c r="C23" s="21"/>
      <c r="D23" s="21"/>
      <c r="E23" s="22"/>
      <c r="F23" s="23"/>
      <c r="G23" s="22"/>
    </row>
    <row r="24" spans="1:9" x14ac:dyDescent="0.2">
      <c r="A24" s="20" t="s">
        <v>929</v>
      </c>
      <c r="B24" s="21"/>
      <c r="C24" s="21"/>
      <c r="D24" s="21"/>
      <c r="E24" s="22"/>
      <c r="F24" s="23"/>
      <c r="G24" s="22"/>
    </row>
    <row r="25" spans="1:9" x14ac:dyDescent="0.2">
      <c r="A25" s="21" t="s">
        <v>930</v>
      </c>
      <c r="B25" s="21" t="s">
        <v>931</v>
      </c>
      <c r="C25" s="21" t="s">
        <v>932</v>
      </c>
      <c r="D25" s="24">
        <v>789.46100000000001</v>
      </c>
      <c r="E25" s="22">
        <v>79.889801199999994</v>
      </c>
      <c r="F25" s="23">
        <v>0.24961089033099701</v>
      </c>
      <c r="G25" s="22">
        <v>7.14</v>
      </c>
    </row>
    <row r="26" spans="1:9" x14ac:dyDescent="0.2">
      <c r="A26" s="20" t="s">
        <v>30</v>
      </c>
      <c r="B26" s="20"/>
      <c r="C26" s="20"/>
      <c r="D26" s="20"/>
      <c r="E26" s="25">
        <f>SUM(E25:E25)</f>
        <v>79.889801199999994</v>
      </c>
      <c r="F26" s="26">
        <f>SUM(F25:F25)</f>
        <v>0.24961089033099701</v>
      </c>
      <c r="G26" s="25"/>
      <c r="H26" s="14"/>
      <c r="I26" s="14"/>
    </row>
    <row r="27" spans="1:9" x14ac:dyDescent="0.2">
      <c r="A27" s="21"/>
      <c r="B27" s="21"/>
      <c r="C27" s="21"/>
      <c r="D27" s="21"/>
      <c r="E27" s="22"/>
      <c r="F27" s="23"/>
      <c r="G27" s="22"/>
    </row>
    <row r="28" spans="1:9" x14ac:dyDescent="0.2">
      <c r="A28" s="20" t="s">
        <v>36</v>
      </c>
      <c r="B28" s="20"/>
      <c r="C28" s="20"/>
      <c r="D28" s="20"/>
      <c r="E28" s="25">
        <f>E8+E14+E22+E26</f>
        <v>28741.382689999999</v>
      </c>
      <c r="F28" s="26">
        <f>F8+F14+F22+F26</f>
        <v>89.800725685055468</v>
      </c>
      <c r="G28" s="25"/>
      <c r="H28" s="14"/>
      <c r="I28" s="14"/>
    </row>
    <row r="29" spans="1:9" x14ac:dyDescent="0.2">
      <c r="A29" s="20"/>
      <c r="B29" s="20"/>
      <c r="C29" s="20"/>
      <c r="D29" s="20"/>
      <c r="E29" s="25"/>
      <c r="F29" s="26"/>
      <c r="G29" s="25"/>
      <c r="H29" s="14"/>
      <c r="I29" s="14"/>
    </row>
    <row r="30" spans="1:9" x14ac:dyDescent="0.2">
      <c r="A30" s="20" t="s">
        <v>38</v>
      </c>
      <c r="B30" s="20"/>
      <c r="C30" s="20"/>
      <c r="D30" s="20"/>
      <c r="E30" s="25">
        <f>E32-(E8+E14+E22+E26)</f>
        <v>3264.3527544999997</v>
      </c>
      <c r="F30" s="26">
        <f>F32-(F8+F14+F22+F26)</f>
        <v>10.199274314944532</v>
      </c>
      <c r="G30" s="25"/>
      <c r="H30" s="14"/>
      <c r="I30" s="14"/>
    </row>
    <row r="31" spans="1:9" x14ac:dyDescent="0.2">
      <c r="A31" s="20"/>
      <c r="B31" s="20"/>
      <c r="C31" s="20"/>
      <c r="D31" s="20"/>
      <c r="E31" s="25"/>
      <c r="F31" s="26"/>
      <c r="G31" s="25"/>
      <c r="H31" s="14"/>
      <c r="I31" s="14"/>
    </row>
    <row r="32" spans="1:9" x14ac:dyDescent="0.2">
      <c r="A32" s="27" t="s">
        <v>37</v>
      </c>
      <c r="B32" s="27"/>
      <c r="C32" s="27"/>
      <c r="D32" s="27"/>
      <c r="E32" s="28">
        <v>32005.735444499998</v>
      </c>
      <c r="F32" s="29">
        <v>100</v>
      </c>
      <c r="G32" s="28"/>
      <c r="H32" s="14"/>
      <c r="I32" s="14"/>
    </row>
    <row r="34" spans="1:7" x14ac:dyDescent="0.2">
      <c r="A34" s="14" t="s">
        <v>39</v>
      </c>
    </row>
    <row r="35" spans="1:7" x14ac:dyDescent="0.2">
      <c r="A35" s="14" t="s">
        <v>41</v>
      </c>
    </row>
    <row r="36" spans="1:7" x14ac:dyDescent="0.2">
      <c r="A36" s="14" t="s">
        <v>933</v>
      </c>
    </row>
    <row r="37" spans="1:7" x14ac:dyDescent="0.2">
      <c r="A37" s="14"/>
    </row>
    <row r="38" spans="1:7" ht="36.75" customHeight="1" x14ac:dyDescent="0.2">
      <c r="A38" s="89" t="s">
        <v>1053</v>
      </c>
      <c r="B38" s="89"/>
      <c r="C38" s="89"/>
      <c r="D38" s="89"/>
      <c r="E38" s="89"/>
      <c r="F38" s="89"/>
      <c r="G38" s="89"/>
    </row>
    <row r="40" spans="1:7" x14ac:dyDescent="0.2">
      <c r="A40" s="14" t="s">
        <v>42</v>
      </c>
    </row>
    <row r="41" spans="1:7" x14ac:dyDescent="0.2">
      <c r="A41" s="14" t="s">
        <v>43</v>
      </c>
    </row>
    <row r="42" spans="1:7" x14ac:dyDescent="0.2">
      <c r="A42" s="14" t="s">
        <v>44</v>
      </c>
      <c r="B42" s="14"/>
      <c r="C42" s="30" t="s">
        <v>46</v>
      </c>
      <c r="D42" s="14" t="s">
        <v>45</v>
      </c>
    </row>
    <row r="43" spans="1:7" x14ac:dyDescent="0.2">
      <c r="A43" s="7" t="s">
        <v>64</v>
      </c>
      <c r="C43" s="31">
        <v>35.024299999999997</v>
      </c>
      <c r="D43" s="31">
        <v>36.223100000000002</v>
      </c>
    </row>
    <row r="44" spans="1:7" x14ac:dyDescent="0.2">
      <c r="A44" s="7" t="s">
        <v>958</v>
      </c>
      <c r="C44" s="31">
        <v>10.1784</v>
      </c>
      <c r="D44" s="31">
        <v>10.172000000000001</v>
      </c>
    </row>
    <row r="45" spans="1:7" x14ac:dyDescent="0.2">
      <c r="A45" s="7" t="s">
        <v>65</v>
      </c>
      <c r="C45" s="31">
        <v>37.7117</v>
      </c>
      <c r="D45" s="31">
        <v>39.135899999999999</v>
      </c>
    </row>
    <row r="46" spans="1:7" x14ac:dyDescent="0.2">
      <c r="A46" s="7" t="s">
        <v>960</v>
      </c>
      <c r="C46" s="31">
        <v>10.0762</v>
      </c>
      <c r="D46" s="31">
        <v>10.072100000000001</v>
      </c>
    </row>
    <row r="48" spans="1:7" x14ac:dyDescent="0.2">
      <c r="A48" s="14" t="s">
        <v>47</v>
      </c>
    </row>
    <row r="49" spans="1:5" x14ac:dyDescent="0.2">
      <c r="A49" s="87" t="s">
        <v>48</v>
      </c>
      <c r="B49" s="88"/>
      <c r="C49" s="32" t="s">
        <v>49</v>
      </c>
    </row>
    <row r="50" spans="1:5" x14ac:dyDescent="0.2">
      <c r="A50" s="83" t="s">
        <v>958</v>
      </c>
      <c r="B50" s="84"/>
      <c r="C50" s="33">
        <v>0.34927808999999999</v>
      </c>
    </row>
    <row r="51" spans="1:5" x14ac:dyDescent="0.2">
      <c r="A51" s="83" t="s">
        <v>960</v>
      </c>
      <c r="B51" s="84"/>
      <c r="C51" s="33">
        <v>0.37157217999999997</v>
      </c>
    </row>
    <row r="52" spans="1:5" x14ac:dyDescent="0.2">
      <c r="A52" s="7" t="s">
        <v>50</v>
      </c>
    </row>
    <row r="53" spans="1:5" x14ac:dyDescent="0.2">
      <c r="A53" s="7" t="s">
        <v>51</v>
      </c>
    </row>
    <row r="55" spans="1:5" x14ac:dyDescent="0.2">
      <c r="A55" s="14" t="s">
        <v>949</v>
      </c>
      <c r="D55" s="34">
        <v>5.5808799472742701</v>
      </c>
      <c r="E55" s="10" t="s">
        <v>52</v>
      </c>
    </row>
    <row r="57" spans="1:5" x14ac:dyDescent="0.2">
      <c r="A57" s="14" t="s">
        <v>843</v>
      </c>
      <c r="D57" s="30" t="s">
        <v>53</v>
      </c>
    </row>
    <row r="59" spans="1:5" x14ac:dyDescent="0.2">
      <c r="A59" s="14" t="s">
        <v>950</v>
      </c>
    </row>
    <row r="60" spans="1:5" ht="15" x14ac:dyDescent="0.25">
      <c r="A60" s="68"/>
    </row>
    <row r="61" spans="1:5" x14ac:dyDescent="0.2">
      <c r="A61" s="53" t="s">
        <v>814</v>
      </c>
    </row>
    <row r="62" spans="1:5" x14ac:dyDescent="0.2">
      <c r="A62" s="55"/>
    </row>
    <row r="63" spans="1:5" x14ac:dyDescent="0.2">
      <c r="A63" s="55"/>
    </row>
    <row r="64" spans="1:5" x14ac:dyDescent="0.2">
      <c r="A64" s="55"/>
    </row>
    <row r="65" spans="1:1" x14ac:dyDescent="0.2">
      <c r="A65" s="55"/>
    </row>
    <row r="66" spans="1:1" x14ac:dyDescent="0.2">
      <c r="A66" s="55"/>
    </row>
    <row r="67" spans="1:1" x14ac:dyDescent="0.2">
      <c r="A67" s="55"/>
    </row>
    <row r="68" spans="1:1" x14ac:dyDescent="0.2">
      <c r="A68" s="55"/>
    </row>
    <row r="69" spans="1:1" x14ac:dyDescent="0.2">
      <c r="A69" s="55"/>
    </row>
    <row r="70" spans="1:1" x14ac:dyDescent="0.2">
      <c r="A70" s="55"/>
    </row>
    <row r="71" spans="1:1" x14ac:dyDescent="0.2">
      <c r="A71" s="55"/>
    </row>
    <row r="72" spans="1:1" x14ac:dyDescent="0.2">
      <c r="A72" s="55"/>
    </row>
    <row r="73" spans="1:1" x14ac:dyDescent="0.2">
      <c r="A73" s="55"/>
    </row>
    <row r="74" spans="1:1" x14ac:dyDescent="0.2">
      <c r="A74" s="55"/>
    </row>
    <row r="75" spans="1:1" x14ac:dyDescent="0.2">
      <c r="A75" s="53" t="s">
        <v>1054</v>
      </c>
    </row>
    <row r="76" spans="1:1" x14ac:dyDescent="0.2">
      <c r="A76" s="55"/>
    </row>
    <row r="77" spans="1:1" x14ac:dyDescent="0.2">
      <c r="A77" s="53" t="s">
        <v>815</v>
      </c>
    </row>
    <row r="78" spans="1:1" x14ac:dyDescent="0.2">
      <c r="A78" s="55"/>
    </row>
    <row r="79" spans="1:1" x14ac:dyDescent="0.2">
      <c r="A79" s="55"/>
    </row>
    <row r="80" spans="1:1"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4"/>
    </row>
    <row r="93" spans="1:1" x14ac:dyDescent="0.2">
      <c r="A93" s="55"/>
    </row>
    <row r="94" spans="1:1" x14ac:dyDescent="0.2">
      <c r="A94" s="54"/>
    </row>
  </sheetData>
  <mergeCells count="5">
    <mergeCell ref="A1:G1"/>
    <mergeCell ref="A38:G38"/>
    <mergeCell ref="A49:B49"/>
    <mergeCell ref="A50:B50"/>
    <mergeCell ref="A51:B51"/>
  </mergeCells>
  <conditionalFormatting sqref="F2:F3">
    <cfRule type="cellIs" dxfId="75" priority="3" stopIfTrue="1" operator="between">
      <formula>0.009</formula>
      <formula>-0.009</formula>
    </cfRule>
  </conditionalFormatting>
  <conditionalFormatting sqref="F5:F37">
    <cfRule type="cellIs" dxfId="74" priority="1" stopIfTrue="1" operator="between">
      <formula>0.009</formula>
      <formula>-0.009</formula>
    </cfRule>
  </conditionalFormatting>
  <conditionalFormatting sqref="F39:F65539">
    <cfRule type="cellIs" dxfId="73"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17"/>
  <sheetViews>
    <sheetView workbookViewId="0">
      <selection sqref="A1:G1"/>
    </sheetView>
  </sheetViews>
  <sheetFormatPr defaultColWidth="9.140625" defaultRowHeight="11.25" x14ac:dyDescent="0.2"/>
  <cols>
    <col min="1" max="1" width="38.7109375" style="7" bestFit="1" customWidth="1"/>
    <col min="2" max="2" width="52.28515625" style="7" bestFit="1" customWidth="1"/>
    <col min="3" max="3" width="24.7109375" style="7" bestFit="1" customWidth="1"/>
    <col min="4" max="4" width="15.140625" style="7" bestFit="1" customWidth="1"/>
    <col min="5" max="5" width="23" style="10" customWidth="1"/>
    <col min="6" max="6" width="13.5703125" style="11" bestFit="1" customWidth="1"/>
    <col min="7" max="7" width="8.85546875" style="10" customWidth="1"/>
    <col min="8" max="16384" width="9.140625" style="7"/>
  </cols>
  <sheetData>
    <row r="1" spans="1:7" s="1" customFormat="1" ht="15" x14ac:dyDescent="0.2">
      <c r="A1" s="85" t="s">
        <v>1055</v>
      </c>
      <c r="B1" s="86"/>
      <c r="C1" s="86"/>
      <c r="D1" s="86"/>
      <c r="E1" s="86"/>
      <c r="F1" s="86"/>
      <c r="G1" s="86"/>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40</v>
      </c>
      <c r="D4" s="13" t="s">
        <v>1</v>
      </c>
      <c r="E4" s="50" t="s">
        <v>6</v>
      </c>
      <c r="F4" s="12" t="s">
        <v>3</v>
      </c>
      <c r="G4" s="12" t="s">
        <v>5</v>
      </c>
    </row>
    <row r="5" spans="1:7" x14ac:dyDescent="0.2">
      <c r="A5" s="16" t="s">
        <v>62</v>
      </c>
      <c r="B5" s="17"/>
      <c r="C5" s="17"/>
      <c r="D5" s="17"/>
      <c r="E5" s="18"/>
      <c r="F5" s="19"/>
      <c r="G5" s="18"/>
    </row>
    <row r="6" spans="1:7" x14ac:dyDescent="0.2">
      <c r="A6" s="20" t="s">
        <v>63</v>
      </c>
      <c r="B6" s="21"/>
      <c r="C6" s="21"/>
      <c r="D6" s="21"/>
      <c r="E6" s="22"/>
      <c r="F6" s="23"/>
      <c r="G6" s="22"/>
    </row>
    <row r="7" spans="1:7" x14ac:dyDescent="0.2">
      <c r="A7" s="21" t="s">
        <v>1056</v>
      </c>
      <c r="B7" s="21" t="s">
        <v>1057</v>
      </c>
      <c r="C7" s="21" t="s">
        <v>66</v>
      </c>
      <c r="D7" s="24">
        <v>650</v>
      </c>
      <c r="E7" s="22">
        <v>6806.1595274000001</v>
      </c>
      <c r="F7" s="23">
        <v>9.2143082762441608</v>
      </c>
      <c r="G7" s="22">
        <v>7.7249999999999996</v>
      </c>
    </row>
    <row r="8" spans="1:7" x14ac:dyDescent="0.2">
      <c r="A8" s="21" t="s">
        <v>1058</v>
      </c>
      <c r="B8" s="21" t="s">
        <v>1059</v>
      </c>
      <c r="C8" s="21" t="s">
        <v>67</v>
      </c>
      <c r="D8" s="24">
        <v>5000</v>
      </c>
      <c r="E8" s="22">
        <v>5355.9012842000002</v>
      </c>
      <c r="F8" s="23">
        <v>7.2509210709909997</v>
      </c>
      <c r="G8" s="22">
        <v>7.56</v>
      </c>
    </row>
    <row r="9" spans="1:7" x14ac:dyDescent="0.2">
      <c r="A9" s="21" t="s">
        <v>1060</v>
      </c>
      <c r="B9" s="21" t="s">
        <v>1061</v>
      </c>
      <c r="C9" s="21" t="s">
        <v>67</v>
      </c>
      <c r="D9" s="24">
        <v>500</v>
      </c>
      <c r="E9" s="22">
        <v>5098.1303279000003</v>
      </c>
      <c r="F9" s="23">
        <v>6.9019458454693901</v>
      </c>
      <c r="G9" s="22">
        <v>7.8090999999999999</v>
      </c>
    </row>
    <row r="10" spans="1:7" x14ac:dyDescent="0.2">
      <c r="A10" s="21" t="s">
        <v>1062</v>
      </c>
      <c r="B10" s="21" t="s">
        <v>1063</v>
      </c>
      <c r="C10" s="21" t="s">
        <v>66</v>
      </c>
      <c r="D10" s="24">
        <v>500</v>
      </c>
      <c r="E10" s="22">
        <v>4992.4651639000003</v>
      </c>
      <c r="F10" s="23">
        <v>6.7588943358425198</v>
      </c>
      <c r="G10" s="22">
        <v>8.1998999999999995</v>
      </c>
    </row>
    <row r="11" spans="1:7" x14ac:dyDescent="0.2">
      <c r="A11" s="21" t="s">
        <v>1064</v>
      </c>
      <c r="B11" s="21" t="s">
        <v>1065</v>
      </c>
      <c r="C11" s="21" t="s">
        <v>66</v>
      </c>
      <c r="D11" s="24">
        <v>500</v>
      </c>
      <c r="E11" s="22">
        <v>4969.9287978000002</v>
      </c>
      <c r="F11" s="23">
        <v>6.7283841745928799</v>
      </c>
      <c r="G11" s="22">
        <v>7.76</v>
      </c>
    </row>
    <row r="12" spans="1:7" x14ac:dyDescent="0.2">
      <c r="A12" s="21" t="s">
        <v>1066</v>
      </c>
      <c r="B12" s="21" t="s">
        <v>1067</v>
      </c>
      <c r="C12" s="21" t="s">
        <v>66</v>
      </c>
      <c r="D12" s="24">
        <v>500</v>
      </c>
      <c r="E12" s="22">
        <v>4876.3694808999999</v>
      </c>
      <c r="F12" s="23">
        <v>6.6017217911208403</v>
      </c>
      <c r="G12" s="22">
        <v>7.9196</v>
      </c>
    </row>
    <row r="13" spans="1:7" x14ac:dyDescent="0.2">
      <c r="A13" s="21" t="s">
        <v>1068</v>
      </c>
      <c r="B13" s="21" t="s">
        <v>1069</v>
      </c>
      <c r="C13" s="21" t="s">
        <v>66</v>
      </c>
      <c r="D13" s="24">
        <v>250</v>
      </c>
      <c r="E13" s="22">
        <v>2656.6513660999999</v>
      </c>
      <c r="F13" s="23">
        <v>3.5966251703626799</v>
      </c>
      <c r="G13" s="22">
        <v>7.8949999999999996</v>
      </c>
    </row>
    <row r="14" spans="1:7" x14ac:dyDescent="0.2">
      <c r="A14" s="21" t="s">
        <v>1070</v>
      </c>
      <c r="B14" s="21" t="s">
        <v>1071</v>
      </c>
      <c r="C14" s="21" t="s">
        <v>66</v>
      </c>
      <c r="D14" s="24">
        <v>250</v>
      </c>
      <c r="E14" s="22">
        <v>2648.4436475000002</v>
      </c>
      <c r="F14" s="23">
        <v>3.5855134047449901</v>
      </c>
      <c r="G14" s="22">
        <v>7.89</v>
      </c>
    </row>
    <row r="15" spans="1:7" x14ac:dyDescent="0.2">
      <c r="A15" s="21" t="s">
        <v>1072</v>
      </c>
      <c r="B15" s="21" t="s">
        <v>1073</v>
      </c>
      <c r="C15" s="21" t="s">
        <v>66</v>
      </c>
      <c r="D15" s="24">
        <v>250</v>
      </c>
      <c r="E15" s="22">
        <v>2644.5801230000002</v>
      </c>
      <c r="F15" s="23">
        <v>3.5802828917614899</v>
      </c>
      <c r="G15" s="22">
        <v>7.8051000000000004</v>
      </c>
    </row>
    <row r="16" spans="1:7" x14ac:dyDescent="0.2">
      <c r="A16" s="21" t="s">
        <v>1074</v>
      </c>
      <c r="B16" s="21" t="s">
        <v>1075</v>
      </c>
      <c r="C16" s="21" t="s">
        <v>867</v>
      </c>
      <c r="D16" s="24">
        <v>2500</v>
      </c>
      <c r="E16" s="22">
        <v>2608.9096310999998</v>
      </c>
      <c r="F16" s="23">
        <v>3.5319915010868099</v>
      </c>
      <c r="G16" s="22">
        <v>8.2789000000000001</v>
      </c>
    </row>
    <row r="17" spans="1:9" x14ac:dyDescent="0.2">
      <c r="A17" s="21" t="s">
        <v>1076</v>
      </c>
      <c r="B17" s="21" t="s">
        <v>1077</v>
      </c>
      <c r="C17" s="21" t="s">
        <v>66</v>
      </c>
      <c r="D17" s="24">
        <v>250</v>
      </c>
      <c r="E17" s="22">
        <v>2601.9499317</v>
      </c>
      <c r="F17" s="23">
        <v>3.5225693276094798</v>
      </c>
      <c r="G17" s="22">
        <v>7.8</v>
      </c>
    </row>
    <row r="18" spans="1:9" x14ac:dyDescent="0.2">
      <c r="A18" s="21" t="s">
        <v>1078</v>
      </c>
      <c r="B18" s="21" t="s">
        <v>1079</v>
      </c>
      <c r="C18" s="21" t="s">
        <v>66</v>
      </c>
      <c r="D18" s="24">
        <v>250</v>
      </c>
      <c r="E18" s="22">
        <v>2528.7274453999999</v>
      </c>
      <c r="F18" s="23">
        <v>3.4234393323742598</v>
      </c>
      <c r="G18" s="22">
        <v>7.94</v>
      </c>
    </row>
    <row r="19" spans="1:9" x14ac:dyDescent="0.2">
      <c r="A19" s="21" t="s">
        <v>1080</v>
      </c>
      <c r="B19" s="21" t="s">
        <v>1081</v>
      </c>
      <c r="C19" s="21" t="s">
        <v>66</v>
      </c>
      <c r="D19" s="24">
        <v>250</v>
      </c>
      <c r="E19" s="22">
        <v>2509.6199044</v>
      </c>
      <c r="F19" s="23">
        <v>3.3975711797889199</v>
      </c>
      <c r="G19" s="22">
        <v>8.3999000000000006</v>
      </c>
    </row>
    <row r="20" spans="1:9" x14ac:dyDescent="0.2">
      <c r="A20" s="21" t="s">
        <v>1082</v>
      </c>
      <c r="B20" s="21" t="s">
        <v>1083</v>
      </c>
      <c r="C20" s="21" t="s">
        <v>66</v>
      </c>
      <c r="D20" s="24">
        <v>250</v>
      </c>
      <c r="E20" s="22">
        <v>2454.3746858</v>
      </c>
      <c r="F20" s="23">
        <v>3.3227791516385898</v>
      </c>
      <c r="G20" s="22">
        <v>7.66</v>
      </c>
    </row>
    <row r="21" spans="1:9" x14ac:dyDescent="0.2">
      <c r="A21" s="21" t="s">
        <v>1084</v>
      </c>
      <c r="B21" s="21" t="s">
        <v>1085</v>
      </c>
      <c r="C21" s="21" t="s">
        <v>66</v>
      </c>
      <c r="D21" s="24">
        <v>200</v>
      </c>
      <c r="E21" s="22">
        <v>2055.0358360999999</v>
      </c>
      <c r="F21" s="23">
        <v>2.7821466182689001</v>
      </c>
      <c r="G21" s="22">
        <v>7.76</v>
      </c>
    </row>
    <row r="22" spans="1:9" x14ac:dyDescent="0.2">
      <c r="A22" s="21" t="s">
        <v>1086</v>
      </c>
      <c r="B22" s="21" t="s">
        <v>1087</v>
      </c>
      <c r="C22" s="21" t="s">
        <v>66</v>
      </c>
      <c r="D22" s="24">
        <v>100</v>
      </c>
      <c r="E22" s="22">
        <v>1015.9462459</v>
      </c>
      <c r="F22" s="23">
        <v>1.3754073591912399</v>
      </c>
      <c r="G22" s="22">
        <v>7.86</v>
      </c>
    </row>
    <row r="23" spans="1:9" x14ac:dyDescent="0.2">
      <c r="A23" s="21" t="s">
        <v>1088</v>
      </c>
      <c r="B23" s="21" t="s">
        <v>1089</v>
      </c>
      <c r="C23" s="21" t="s">
        <v>66</v>
      </c>
      <c r="D23" s="24">
        <v>100</v>
      </c>
      <c r="E23" s="22">
        <v>1010.3971858</v>
      </c>
      <c r="F23" s="23">
        <v>1.3678949360399799</v>
      </c>
      <c r="G23" s="22">
        <v>7.915</v>
      </c>
    </row>
    <row r="24" spans="1:9" x14ac:dyDescent="0.2">
      <c r="A24" s="21" t="s">
        <v>1090</v>
      </c>
      <c r="B24" s="21" t="s">
        <v>1091</v>
      </c>
      <c r="C24" s="21" t="s">
        <v>66</v>
      </c>
      <c r="D24" s="24">
        <v>45</v>
      </c>
      <c r="E24" s="22">
        <v>488.92913609999999</v>
      </c>
      <c r="F24" s="23">
        <v>0.66192156782786105</v>
      </c>
      <c r="G24" s="22">
        <v>8.1</v>
      </c>
    </row>
    <row r="25" spans="1:9" x14ac:dyDescent="0.2">
      <c r="A25" s="20" t="s">
        <v>30</v>
      </c>
      <c r="B25" s="20"/>
      <c r="C25" s="20"/>
      <c r="D25" s="20"/>
      <c r="E25" s="25">
        <f>SUM(E6:E24)</f>
        <v>57322.519721000004</v>
      </c>
      <c r="F25" s="26">
        <f>SUM(F6:F24)</f>
        <v>77.604317934955986</v>
      </c>
      <c r="G25" s="25"/>
      <c r="H25" s="14"/>
      <c r="I25" s="14"/>
    </row>
    <row r="26" spans="1:9" x14ac:dyDescent="0.2">
      <c r="A26" s="21"/>
      <c r="B26" s="21"/>
      <c r="C26" s="21"/>
      <c r="D26" s="21"/>
      <c r="E26" s="22"/>
      <c r="F26" s="23"/>
      <c r="G26" s="22"/>
    </row>
    <row r="27" spans="1:9" x14ac:dyDescent="0.2">
      <c r="A27" s="20" t="s">
        <v>23</v>
      </c>
      <c r="B27" s="21"/>
      <c r="C27" s="21"/>
      <c r="D27" s="21"/>
      <c r="E27" s="22"/>
      <c r="F27" s="23"/>
      <c r="G27" s="22"/>
    </row>
    <row r="28" spans="1:9" x14ac:dyDescent="0.2">
      <c r="A28" s="20" t="s">
        <v>34</v>
      </c>
      <c r="B28" s="21"/>
      <c r="C28" s="21"/>
      <c r="D28" s="21"/>
      <c r="E28" s="22"/>
      <c r="F28" s="23"/>
      <c r="G28" s="22"/>
    </row>
    <row r="29" spans="1:9" x14ac:dyDescent="0.2">
      <c r="A29" s="21" t="s">
        <v>55</v>
      </c>
      <c r="B29" s="21" t="s">
        <v>54</v>
      </c>
      <c r="C29" s="21" t="s">
        <v>59</v>
      </c>
      <c r="D29" s="24">
        <v>6500000</v>
      </c>
      <c r="E29" s="22">
        <v>6076.2584999999999</v>
      </c>
      <c r="F29" s="23">
        <v>8.2261543767454093</v>
      </c>
      <c r="G29" s="22">
        <v>7.13</v>
      </c>
    </row>
    <row r="30" spans="1:9" x14ac:dyDescent="0.2">
      <c r="A30" s="20" t="s">
        <v>30</v>
      </c>
      <c r="B30" s="20"/>
      <c r="C30" s="20"/>
      <c r="D30" s="20"/>
      <c r="E30" s="25">
        <f>SUM(E28:E29)</f>
        <v>6076.2584999999999</v>
      </c>
      <c r="F30" s="26">
        <f>SUM(F28:F29)</f>
        <v>8.2261543767454093</v>
      </c>
      <c r="G30" s="25"/>
      <c r="H30" s="14"/>
      <c r="I30" s="14"/>
    </row>
    <row r="31" spans="1:9" x14ac:dyDescent="0.2">
      <c r="A31" s="21"/>
      <c r="B31" s="21"/>
      <c r="C31" s="21"/>
      <c r="D31" s="21"/>
      <c r="E31" s="22"/>
      <c r="F31" s="23"/>
      <c r="G31" s="22"/>
    </row>
    <row r="32" spans="1:9" x14ac:dyDescent="0.2">
      <c r="A32" s="20" t="s">
        <v>56</v>
      </c>
      <c r="B32" s="21"/>
      <c r="C32" s="21"/>
      <c r="D32" s="21"/>
      <c r="E32" s="22"/>
      <c r="F32" s="23"/>
      <c r="G32" s="22"/>
    </row>
    <row r="33" spans="1:9" x14ac:dyDescent="0.2">
      <c r="A33" s="21" t="s">
        <v>61</v>
      </c>
      <c r="B33" s="21" t="s">
        <v>60</v>
      </c>
      <c r="C33" s="21" t="s">
        <v>59</v>
      </c>
      <c r="D33" s="24">
        <v>4500000</v>
      </c>
      <c r="E33" s="22">
        <v>4660.5429999999997</v>
      </c>
      <c r="F33" s="23">
        <v>6.3095317945179801</v>
      </c>
      <c r="G33" s="22">
        <v>7.2723084226125003</v>
      </c>
    </row>
    <row r="34" spans="1:9" x14ac:dyDescent="0.2">
      <c r="A34" s="21" t="s">
        <v>58</v>
      </c>
      <c r="B34" s="21" t="s">
        <v>57</v>
      </c>
      <c r="C34" s="21" t="s">
        <v>59</v>
      </c>
      <c r="D34" s="24">
        <v>2500000</v>
      </c>
      <c r="E34" s="22">
        <v>2583.6369444000002</v>
      </c>
      <c r="F34" s="23">
        <v>3.4977768569420098</v>
      </c>
      <c r="G34" s="22">
        <v>7.1516944940500098</v>
      </c>
    </row>
    <row r="35" spans="1:9" x14ac:dyDescent="0.2">
      <c r="A35" s="20" t="s">
        <v>30</v>
      </c>
      <c r="B35" s="20"/>
      <c r="C35" s="20"/>
      <c r="D35" s="20"/>
      <c r="E35" s="25">
        <f>SUM(E33:E34)</f>
        <v>7244.1799443999998</v>
      </c>
      <c r="F35" s="26">
        <f>SUM(F33:F34)</f>
        <v>9.8073086514599908</v>
      </c>
      <c r="G35" s="25"/>
      <c r="H35" s="14"/>
      <c r="I35" s="14"/>
    </row>
    <row r="36" spans="1:9" x14ac:dyDescent="0.2">
      <c r="A36" s="21"/>
      <c r="B36" s="21"/>
      <c r="C36" s="21"/>
      <c r="D36" s="21"/>
      <c r="E36" s="22"/>
      <c r="F36" s="23"/>
      <c r="G36" s="22"/>
    </row>
    <row r="37" spans="1:9" x14ac:dyDescent="0.2">
      <c r="A37" s="20" t="s">
        <v>929</v>
      </c>
      <c r="B37" s="21"/>
      <c r="C37" s="21"/>
      <c r="D37" s="21"/>
      <c r="E37" s="22"/>
      <c r="F37" s="23"/>
      <c r="G37" s="22"/>
    </row>
    <row r="38" spans="1:9" x14ac:dyDescent="0.2">
      <c r="A38" s="21" t="s">
        <v>930</v>
      </c>
      <c r="B38" s="21" t="s">
        <v>931</v>
      </c>
      <c r="C38" s="21" t="s">
        <v>932</v>
      </c>
      <c r="D38" s="24">
        <v>1894.175</v>
      </c>
      <c r="E38" s="22">
        <v>191.6817475</v>
      </c>
      <c r="F38" s="23">
        <v>0.25950239709836798</v>
      </c>
      <c r="G38" s="22">
        <v>7.14</v>
      </c>
    </row>
    <row r="39" spans="1:9" x14ac:dyDescent="0.2">
      <c r="A39" s="20" t="s">
        <v>30</v>
      </c>
      <c r="B39" s="20"/>
      <c r="C39" s="20"/>
      <c r="D39" s="20"/>
      <c r="E39" s="25">
        <f>SUM(E38:E38)</f>
        <v>191.6817475</v>
      </c>
      <c r="F39" s="26">
        <f>SUM(F38:F38)</f>
        <v>0.25950239709836798</v>
      </c>
      <c r="G39" s="25"/>
      <c r="H39" s="14"/>
      <c r="I39" s="14"/>
    </row>
    <row r="40" spans="1:9" x14ac:dyDescent="0.2">
      <c r="A40" s="21"/>
      <c r="B40" s="21"/>
      <c r="C40" s="21"/>
      <c r="D40" s="21"/>
      <c r="E40" s="22"/>
      <c r="F40" s="23"/>
      <c r="G40" s="22"/>
    </row>
    <row r="41" spans="1:9" x14ac:dyDescent="0.2">
      <c r="A41" s="20" t="s">
        <v>36</v>
      </c>
      <c r="B41" s="20"/>
      <c r="C41" s="20"/>
      <c r="D41" s="20"/>
      <c r="E41" s="25">
        <f>E25+E30+E35+E39</f>
        <v>70834.639912900006</v>
      </c>
      <c r="F41" s="26">
        <f>F25+F30+F35+F39</f>
        <v>95.897283360259763</v>
      </c>
      <c r="G41" s="25"/>
      <c r="H41" s="14"/>
      <c r="I41" s="14"/>
    </row>
    <row r="42" spans="1:9" x14ac:dyDescent="0.2">
      <c r="A42" s="20"/>
      <c r="B42" s="20"/>
      <c r="C42" s="20"/>
      <c r="D42" s="20"/>
      <c r="E42" s="25"/>
      <c r="F42" s="26"/>
      <c r="G42" s="25"/>
      <c r="H42" s="14"/>
      <c r="I42" s="14"/>
    </row>
    <row r="43" spans="1:9" x14ac:dyDescent="0.2">
      <c r="A43" s="20" t="s">
        <v>38</v>
      </c>
      <c r="B43" s="20"/>
      <c r="C43" s="20"/>
      <c r="D43" s="20"/>
      <c r="E43" s="25">
        <f>E45-(E25+E30+E35+E39)</f>
        <v>3030.4764186999964</v>
      </c>
      <c r="F43" s="26">
        <f>F45-(F25+F30+F35+F39)</f>
        <v>4.1027166397402368</v>
      </c>
      <c r="G43" s="25"/>
      <c r="H43" s="14"/>
      <c r="I43" s="14"/>
    </row>
    <row r="44" spans="1:9" x14ac:dyDescent="0.2">
      <c r="A44" s="20"/>
      <c r="B44" s="20"/>
      <c r="C44" s="20"/>
      <c r="D44" s="20"/>
      <c r="E44" s="25"/>
      <c r="F44" s="26"/>
      <c r="G44" s="25"/>
      <c r="H44" s="14"/>
      <c r="I44" s="14"/>
    </row>
    <row r="45" spans="1:9" x14ac:dyDescent="0.2">
      <c r="A45" s="27" t="s">
        <v>37</v>
      </c>
      <c r="B45" s="27"/>
      <c r="C45" s="27"/>
      <c r="D45" s="27"/>
      <c r="E45" s="28">
        <v>73865.116331600002</v>
      </c>
      <c r="F45" s="29">
        <v>100</v>
      </c>
      <c r="G45" s="28"/>
      <c r="H45" s="14"/>
      <c r="I45" s="14"/>
    </row>
    <row r="47" spans="1:9" x14ac:dyDescent="0.2">
      <c r="A47" s="14" t="s">
        <v>41</v>
      </c>
    </row>
    <row r="48" spans="1:9" x14ac:dyDescent="0.2">
      <c r="A48" s="14" t="s">
        <v>933</v>
      </c>
    </row>
    <row r="50" spans="1:4" x14ac:dyDescent="0.2">
      <c r="A50" s="14" t="s">
        <v>42</v>
      </c>
    </row>
    <row r="51" spans="1:4" x14ac:dyDescent="0.2">
      <c r="A51" s="14" t="s">
        <v>43</v>
      </c>
    </row>
    <row r="52" spans="1:4" x14ac:dyDescent="0.2">
      <c r="A52" s="14" t="s">
        <v>44</v>
      </c>
      <c r="B52" s="14"/>
      <c r="C52" s="30" t="s">
        <v>46</v>
      </c>
      <c r="D52" s="14" t="s">
        <v>45</v>
      </c>
    </row>
    <row r="53" spans="1:4" x14ac:dyDescent="0.2">
      <c r="A53" s="7" t="s">
        <v>64</v>
      </c>
      <c r="C53" s="31">
        <v>85.430400000000006</v>
      </c>
      <c r="D53" s="31">
        <v>88.069199999999995</v>
      </c>
    </row>
    <row r="54" spans="1:4" x14ac:dyDescent="0.2">
      <c r="A54" s="7" t="s">
        <v>68</v>
      </c>
      <c r="C54" s="31">
        <v>14.829000000000001</v>
      </c>
      <c r="D54" s="31">
        <v>14.830399999999999</v>
      </c>
    </row>
    <row r="55" spans="1:4" x14ac:dyDescent="0.2">
      <c r="A55" s="7" t="s">
        <v>69</v>
      </c>
      <c r="C55" s="31">
        <v>12.073499999999999</v>
      </c>
      <c r="D55" s="31">
        <v>11.9344</v>
      </c>
    </row>
    <row r="56" spans="1:4" x14ac:dyDescent="0.2">
      <c r="A56" s="7" t="s">
        <v>1092</v>
      </c>
      <c r="C56" s="31">
        <v>12.9366</v>
      </c>
      <c r="D56" s="31">
        <v>12.794600000000001</v>
      </c>
    </row>
    <row r="57" spans="1:4" x14ac:dyDescent="0.2">
      <c r="A57" s="7" t="s">
        <v>1093</v>
      </c>
      <c r="C57" s="31">
        <v>16.5276</v>
      </c>
      <c r="D57" s="31">
        <v>17.0381</v>
      </c>
    </row>
    <row r="58" spans="1:4" x14ac:dyDescent="0.2">
      <c r="A58" s="7" t="s">
        <v>65</v>
      </c>
      <c r="C58" s="31">
        <v>91.544700000000006</v>
      </c>
      <c r="D58" s="31">
        <v>94.626599999999996</v>
      </c>
    </row>
    <row r="59" spans="1:4" x14ac:dyDescent="0.2">
      <c r="A59" s="7" t="s">
        <v>70</v>
      </c>
      <c r="C59" s="31">
        <v>16.539400000000001</v>
      </c>
      <c r="D59" s="31">
        <v>16.578499999999998</v>
      </c>
    </row>
    <row r="60" spans="1:4" x14ac:dyDescent="0.2">
      <c r="A60" s="7" t="s">
        <v>71</v>
      </c>
      <c r="C60" s="31">
        <v>13.557600000000001</v>
      </c>
      <c r="D60" s="31">
        <v>13.4764</v>
      </c>
    </row>
    <row r="61" spans="1:4" x14ac:dyDescent="0.2">
      <c r="A61" s="7" t="s">
        <v>1094</v>
      </c>
      <c r="C61" s="31">
        <v>14.8331</v>
      </c>
      <c r="D61" s="31">
        <v>14.7904</v>
      </c>
    </row>
    <row r="62" spans="1:4" x14ac:dyDescent="0.2">
      <c r="A62" s="7" t="s">
        <v>1095</v>
      </c>
      <c r="C62" s="31">
        <v>18.501200000000001</v>
      </c>
      <c r="D62" s="31">
        <v>19.124700000000001</v>
      </c>
    </row>
    <row r="64" spans="1:4" x14ac:dyDescent="0.2">
      <c r="A64" s="14" t="s">
        <v>47</v>
      </c>
    </row>
    <row r="65" spans="1:5" x14ac:dyDescent="0.2">
      <c r="A65" s="87" t="s">
        <v>48</v>
      </c>
      <c r="B65" s="88"/>
      <c r="C65" s="32" t="s">
        <v>49</v>
      </c>
    </row>
    <row r="66" spans="1:5" x14ac:dyDescent="0.2">
      <c r="A66" s="83" t="s">
        <v>68</v>
      </c>
      <c r="B66" s="84"/>
      <c r="C66" s="33">
        <v>0.45</v>
      </c>
    </row>
    <row r="67" spans="1:5" x14ac:dyDescent="0.2">
      <c r="A67" s="83" t="s">
        <v>69</v>
      </c>
      <c r="B67" s="84"/>
      <c r="C67" s="33">
        <v>0.505</v>
      </c>
    </row>
    <row r="68" spans="1:5" x14ac:dyDescent="0.2">
      <c r="A68" s="83" t="s">
        <v>1092</v>
      </c>
      <c r="B68" s="84"/>
      <c r="C68" s="33">
        <v>0.53</v>
      </c>
    </row>
    <row r="69" spans="1:5" x14ac:dyDescent="0.2">
      <c r="A69" s="83" t="s">
        <v>70</v>
      </c>
      <c r="B69" s="84"/>
      <c r="C69" s="33">
        <v>0.51</v>
      </c>
    </row>
    <row r="70" spans="1:5" x14ac:dyDescent="0.2">
      <c r="A70" s="83" t="s">
        <v>71</v>
      </c>
      <c r="B70" s="84"/>
      <c r="C70" s="33">
        <v>0.53</v>
      </c>
    </row>
    <row r="71" spans="1:5" x14ac:dyDescent="0.2">
      <c r="A71" s="83" t="s">
        <v>1094</v>
      </c>
      <c r="B71" s="84"/>
      <c r="C71" s="33">
        <v>0.53</v>
      </c>
    </row>
    <row r="72" spans="1:5" x14ac:dyDescent="0.2">
      <c r="A72" s="7" t="s">
        <v>50</v>
      </c>
    </row>
    <row r="73" spans="1:5" x14ac:dyDescent="0.2">
      <c r="A73" s="7" t="s">
        <v>51</v>
      </c>
    </row>
    <row r="75" spans="1:5" x14ac:dyDescent="0.2">
      <c r="A75" s="14" t="s">
        <v>949</v>
      </c>
      <c r="D75" s="34">
        <v>1.90929660103535</v>
      </c>
      <c r="E75" s="10" t="s">
        <v>52</v>
      </c>
    </row>
    <row r="77" spans="1:5" x14ac:dyDescent="0.2">
      <c r="A77" s="14" t="s">
        <v>843</v>
      </c>
      <c r="D77" s="30" t="s">
        <v>53</v>
      </c>
    </row>
    <row r="79" spans="1:5" x14ac:dyDescent="0.2">
      <c r="A79" s="14" t="s">
        <v>1096</v>
      </c>
    </row>
    <row r="80" spans="1:5" x14ac:dyDescent="0.2">
      <c r="A80" s="52" t="s">
        <v>1097</v>
      </c>
    </row>
    <row r="82" spans="1:1" x14ac:dyDescent="0.2">
      <c r="A82" s="14" t="s">
        <v>1098</v>
      </c>
    </row>
    <row r="83" spans="1:1" x14ac:dyDescent="0.2">
      <c r="A83" s="53"/>
    </row>
    <row r="84" spans="1:1" x14ac:dyDescent="0.2">
      <c r="A84" s="53" t="s">
        <v>814</v>
      </c>
    </row>
    <row r="85" spans="1:1" x14ac:dyDescent="0.2">
      <c r="A85" s="54"/>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5"/>
    </row>
    <row r="93" spans="1:1" x14ac:dyDescent="0.2">
      <c r="A93" s="55"/>
    </row>
    <row r="94" spans="1:1" x14ac:dyDescent="0.2">
      <c r="A94" s="55"/>
    </row>
    <row r="95" spans="1:1" x14ac:dyDescent="0.2">
      <c r="A95" s="55"/>
    </row>
    <row r="96" spans="1:1" x14ac:dyDescent="0.2">
      <c r="A96" s="55"/>
    </row>
    <row r="97" spans="1:1" x14ac:dyDescent="0.2">
      <c r="A97" s="55"/>
    </row>
    <row r="98" spans="1:1" x14ac:dyDescent="0.2">
      <c r="A98" s="53" t="s">
        <v>1099</v>
      </c>
    </row>
    <row r="99" spans="1:1" x14ac:dyDescent="0.2">
      <c r="A99" s="55"/>
    </row>
    <row r="100" spans="1:1" x14ac:dyDescent="0.2">
      <c r="A100" s="53" t="s">
        <v>815</v>
      </c>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5"/>
    </row>
    <row r="116" spans="1:1" x14ac:dyDescent="0.2">
      <c r="A116" s="55"/>
    </row>
    <row r="117" spans="1:1" x14ac:dyDescent="0.2">
      <c r="A117" s="54"/>
    </row>
  </sheetData>
  <mergeCells count="8">
    <mergeCell ref="A70:B70"/>
    <mergeCell ref="A71:B71"/>
    <mergeCell ref="A1:G1"/>
    <mergeCell ref="A65:B65"/>
    <mergeCell ref="A66:B66"/>
    <mergeCell ref="A67:B67"/>
    <mergeCell ref="A68:B68"/>
    <mergeCell ref="A69:B69"/>
  </mergeCells>
  <conditionalFormatting sqref="F2:F3">
    <cfRule type="cellIs" dxfId="72" priority="2" stopIfTrue="1" operator="between">
      <formula>0.009</formula>
      <formula>-0.009</formula>
    </cfRule>
  </conditionalFormatting>
  <conditionalFormatting sqref="F5:F65537">
    <cfRule type="cellIs" dxfId="71" priority="1" stopIfTrue="1" operator="between">
      <formula>0.009</formula>
      <formula>-0.009</formula>
    </cfRule>
  </conditionalFormatting>
  <hyperlinks>
    <hyperlink ref="A80"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7"/>
  <sheetViews>
    <sheetView workbookViewId="0">
      <selection sqref="A1:G1"/>
    </sheetView>
  </sheetViews>
  <sheetFormatPr defaultColWidth="9.140625" defaultRowHeight="11.25" x14ac:dyDescent="0.2"/>
  <cols>
    <col min="1" max="1" width="38.7109375" style="7" bestFit="1" customWidth="1"/>
    <col min="2" max="2" width="54" style="7" bestFit="1" customWidth="1"/>
    <col min="3" max="3" width="24.7109375" style="7" bestFit="1" customWidth="1"/>
    <col min="4" max="4" width="15.140625" style="7" bestFit="1" customWidth="1"/>
    <col min="5" max="5" width="23" style="10" customWidth="1"/>
    <col min="6" max="6" width="13.5703125" style="11" bestFit="1" customWidth="1"/>
    <col min="7" max="7" width="8.85546875" style="10" customWidth="1"/>
    <col min="8" max="16384" width="9.140625" style="7"/>
  </cols>
  <sheetData>
    <row r="1" spans="1:7" s="1" customFormat="1" ht="15" x14ac:dyDescent="0.2">
      <c r="A1" s="85" t="s">
        <v>1100</v>
      </c>
      <c r="B1" s="86"/>
      <c r="C1" s="86"/>
      <c r="D1" s="86"/>
      <c r="E1" s="86"/>
      <c r="F1" s="86"/>
      <c r="G1" s="86"/>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40</v>
      </c>
      <c r="D4" s="13" t="s">
        <v>1</v>
      </c>
      <c r="E4" s="50" t="s">
        <v>6</v>
      </c>
      <c r="F4" s="12" t="s">
        <v>3</v>
      </c>
      <c r="G4" s="12" t="s">
        <v>5</v>
      </c>
    </row>
    <row r="5" spans="1:7" x14ac:dyDescent="0.2">
      <c r="A5" s="16" t="s">
        <v>62</v>
      </c>
      <c r="B5" s="17"/>
      <c r="C5" s="17"/>
      <c r="D5" s="17"/>
      <c r="E5" s="18"/>
      <c r="F5" s="19"/>
      <c r="G5" s="18"/>
    </row>
    <row r="6" spans="1:7" x14ac:dyDescent="0.2">
      <c r="A6" s="20" t="s">
        <v>63</v>
      </c>
      <c r="B6" s="21"/>
      <c r="C6" s="21"/>
      <c r="D6" s="21"/>
      <c r="E6" s="22"/>
      <c r="F6" s="23"/>
      <c r="G6" s="22"/>
    </row>
    <row r="7" spans="1:7" x14ac:dyDescent="0.2">
      <c r="A7" s="21" t="s">
        <v>1058</v>
      </c>
      <c r="B7" s="21" t="s">
        <v>1059</v>
      </c>
      <c r="C7" s="21" t="s">
        <v>67</v>
      </c>
      <c r="D7" s="24">
        <v>5000</v>
      </c>
      <c r="E7" s="22">
        <v>5355.9012842000002</v>
      </c>
      <c r="F7" s="23">
        <v>8.3331156418314904</v>
      </c>
      <c r="G7" s="22">
        <v>7.56</v>
      </c>
    </row>
    <row r="8" spans="1:7" x14ac:dyDescent="0.2">
      <c r="A8" s="21" t="s">
        <v>1101</v>
      </c>
      <c r="B8" s="21" t="s">
        <v>1102</v>
      </c>
      <c r="C8" s="21" t="s">
        <v>867</v>
      </c>
      <c r="D8" s="24">
        <v>500</v>
      </c>
      <c r="E8" s="22">
        <v>5086.9262568000004</v>
      </c>
      <c r="F8" s="23">
        <v>7.9146239839099399</v>
      </c>
      <c r="G8" s="22">
        <v>7.89</v>
      </c>
    </row>
    <row r="9" spans="1:7" x14ac:dyDescent="0.2">
      <c r="A9" s="21" t="s">
        <v>1103</v>
      </c>
      <c r="B9" s="21" t="s">
        <v>1104</v>
      </c>
      <c r="C9" s="21" t="s">
        <v>66</v>
      </c>
      <c r="D9" s="24">
        <v>500</v>
      </c>
      <c r="E9" s="22">
        <v>5062.6760655999997</v>
      </c>
      <c r="F9" s="23">
        <v>7.8768937053101</v>
      </c>
      <c r="G9" s="22">
        <v>7.79</v>
      </c>
    </row>
    <row r="10" spans="1:7" x14ac:dyDescent="0.2">
      <c r="A10" s="21" t="s">
        <v>1105</v>
      </c>
      <c r="B10" s="21" t="s">
        <v>1106</v>
      </c>
      <c r="C10" s="21" t="s">
        <v>1107</v>
      </c>
      <c r="D10" s="24">
        <v>500</v>
      </c>
      <c r="E10" s="22">
        <v>4825.2354644999996</v>
      </c>
      <c r="F10" s="23">
        <v>7.5074656889892504</v>
      </c>
      <c r="G10" s="22">
        <v>7.6849999999999996</v>
      </c>
    </row>
    <row r="11" spans="1:7" x14ac:dyDescent="0.2">
      <c r="A11" s="21" t="s">
        <v>1108</v>
      </c>
      <c r="B11" s="21" t="s">
        <v>1109</v>
      </c>
      <c r="C11" s="21" t="s">
        <v>67</v>
      </c>
      <c r="D11" s="24">
        <v>350</v>
      </c>
      <c r="E11" s="22">
        <v>3527.1866995</v>
      </c>
      <c r="F11" s="23">
        <v>5.4878634047964399</v>
      </c>
      <c r="G11" s="22">
        <v>7.6843000000000004</v>
      </c>
    </row>
    <row r="12" spans="1:7" x14ac:dyDescent="0.2">
      <c r="A12" s="21" t="s">
        <v>1110</v>
      </c>
      <c r="B12" s="21" t="s">
        <v>1111</v>
      </c>
      <c r="C12" s="21" t="s">
        <v>1112</v>
      </c>
      <c r="D12" s="24">
        <v>3000</v>
      </c>
      <c r="E12" s="22">
        <v>3006.7335738000002</v>
      </c>
      <c r="F12" s="23">
        <v>4.6781031324394799</v>
      </c>
      <c r="G12" s="22">
        <v>8.2782999999999998</v>
      </c>
    </row>
    <row r="13" spans="1:7" x14ac:dyDescent="0.2">
      <c r="A13" s="21" t="s">
        <v>1113</v>
      </c>
      <c r="B13" s="21" t="s">
        <v>1114</v>
      </c>
      <c r="C13" s="21" t="s">
        <v>1115</v>
      </c>
      <c r="D13" s="24">
        <v>250</v>
      </c>
      <c r="E13" s="22">
        <v>2647.7706148000002</v>
      </c>
      <c r="F13" s="23">
        <v>4.1196014555498497</v>
      </c>
      <c r="G13" s="22">
        <v>7.5449999999999999</v>
      </c>
    </row>
    <row r="14" spans="1:7" x14ac:dyDescent="0.2">
      <c r="A14" s="21" t="s">
        <v>1116</v>
      </c>
      <c r="B14" s="21" t="s">
        <v>1117</v>
      </c>
      <c r="C14" s="21" t="s">
        <v>66</v>
      </c>
      <c r="D14" s="24">
        <v>250</v>
      </c>
      <c r="E14" s="22">
        <v>2632.7142122999999</v>
      </c>
      <c r="F14" s="23">
        <v>4.0961755676320504</v>
      </c>
      <c r="G14" s="22">
        <v>7.8949999999999996</v>
      </c>
    </row>
    <row r="15" spans="1:7" x14ac:dyDescent="0.2">
      <c r="A15" s="21" t="s">
        <v>1118</v>
      </c>
      <c r="B15" s="21" t="s">
        <v>1119</v>
      </c>
      <c r="C15" s="21" t="s">
        <v>66</v>
      </c>
      <c r="D15" s="24">
        <v>250</v>
      </c>
      <c r="E15" s="22">
        <v>2609.0348361000001</v>
      </c>
      <c r="F15" s="23">
        <v>4.0593334061114303</v>
      </c>
      <c r="G15" s="22">
        <v>7.79</v>
      </c>
    </row>
    <row r="16" spans="1:7" x14ac:dyDescent="0.2">
      <c r="A16" s="21" t="s">
        <v>1120</v>
      </c>
      <c r="B16" s="21" t="s">
        <v>1121</v>
      </c>
      <c r="C16" s="21" t="s">
        <v>1115</v>
      </c>
      <c r="D16" s="24">
        <v>250</v>
      </c>
      <c r="E16" s="22">
        <v>2569.2635928999998</v>
      </c>
      <c r="F16" s="23">
        <v>3.9974543028160201</v>
      </c>
      <c r="G16" s="22">
        <v>7.8990999999999998</v>
      </c>
    </row>
    <row r="17" spans="1:9" x14ac:dyDescent="0.2">
      <c r="A17" s="21" t="s">
        <v>1122</v>
      </c>
      <c r="B17" s="21" t="s">
        <v>1123</v>
      </c>
      <c r="C17" s="21" t="s">
        <v>66</v>
      </c>
      <c r="D17" s="24">
        <v>250</v>
      </c>
      <c r="E17" s="22">
        <v>2502.3377596</v>
      </c>
      <c r="F17" s="23">
        <v>3.8933260378011201</v>
      </c>
      <c r="G17" s="22">
        <v>7.68</v>
      </c>
    </row>
    <row r="18" spans="1:9" x14ac:dyDescent="0.2">
      <c r="A18" s="21" t="s">
        <v>1124</v>
      </c>
      <c r="B18" s="21" t="s">
        <v>1125</v>
      </c>
      <c r="C18" s="21" t="s">
        <v>66</v>
      </c>
      <c r="D18" s="24">
        <v>250</v>
      </c>
      <c r="E18" s="22">
        <v>2427.7619536000002</v>
      </c>
      <c r="F18" s="23">
        <v>3.7772953676104501</v>
      </c>
      <c r="G18" s="22">
        <v>7.78</v>
      </c>
    </row>
    <row r="19" spans="1:9" x14ac:dyDescent="0.2">
      <c r="A19" s="21" t="s">
        <v>1088</v>
      </c>
      <c r="B19" s="21" t="s">
        <v>1089</v>
      </c>
      <c r="C19" s="21" t="s">
        <v>66</v>
      </c>
      <c r="D19" s="24">
        <v>150</v>
      </c>
      <c r="E19" s="22">
        <v>1515.5957787</v>
      </c>
      <c r="F19" s="23">
        <v>2.3580783550728199</v>
      </c>
      <c r="G19" s="22">
        <v>7.915</v>
      </c>
    </row>
    <row r="20" spans="1:9" x14ac:dyDescent="0.2">
      <c r="A20" s="21" t="s">
        <v>1090</v>
      </c>
      <c r="B20" s="21" t="s">
        <v>1091</v>
      </c>
      <c r="C20" s="21" t="s">
        <v>66</v>
      </c>
      <c r="D20" s="24">
        <v>110</v>
      </c>
      <c r="E20" s="22">
        <v>1195.1601103999999</v>
      </c>
      <c r="F20" s="23">
        <v>1.8595203462483001</v>
      </c>
      <c r="G20" s="22">
        <v>8.1</v>
      </c>
    </row>
    <row r="21" spans="1:9" x14ac:dyDescent="0.2">
      <c r="A21" s="21" t="s">
        <v>1126</v>
      </c>
      <c r="B21" s="21" t="s">
        <v>1127</v>
      </c>
      <c r="C21" s="21" t="s">
        <v>1115</v>
      </c>
      <c r="D21" s="24">
        <v>100</v>
      </c>
      <c r="E21" s="22">
        <v>1040.6901639</v>
      </c>
      <c r="F21" s="23">
        <v>1.6191843394646499</v>
      </c>
      <c r="G21" s="22">
        <v>7.6624999999999996</v>
      </c>
    </row>
    <row r="22" spans="1:9" x14ac:dyDescent="0.2">
      <c r="A22" s="21" t="s">
        <v>1072</v>
      </c>
      <c r="B22" s="21" t="s">
        <v>1073</v>
      </c>
      <c r="C22" s="21" t="s">
        <v>66</v>
      </c>
      <c r="D22" s="24">
        <v>50</v>
      </c>
      <c r="E22" s="22">
        <v>528.91602460000001</v>
      </c>
      <c r="F22" s="23">
        <v>0.82292748949870298</v>
      </c>
      <c r="G22" s="22">
        <v>7.8051000000000004</v>
      </c>
    </row>
    <row r="23" spans="1:9" x14ac:dyDescent="0.2">
      <c r="A23" s="21" t="s">
        <v>1128</v>
      </c>
      <c r="B23" s="21" t="s">
        <v>1129</v>
      </c>
      <c r="C23" s="21" t="s">
        <v>66</v>
      </c>
      <c r="D23" s="24">
        <v>50</v>
      </c>
      <c r="E23" s="22">
        <v>518.17481969999994</v>
      </c>
      <c r="F23" s="23">
        <v>0.80621551184736795</v>
      </c>
      <c r="G23" s="22">
        <v>7.6749999999999998</v>
      </c>
    </row>
    <row r="24" spans="1:9" x14ac:dyDescent="0.2">
      <c r="A24" s="21" t="s">
        <v>1130</v>
      </c>
      <c r="B24" s="21" t="s">
        <v>1131</v>
      </c>
      <c r="C24" s="21" t="s">
        <v>66</v>
      </c>
      <c r="D24" s="24">
        <v>50</v>
      </c>
      <c r="E24" s="22">
        <v>509.65699180000001</v>
      </c>
      <c r="F24" s="23">
        <v>0.79296283201973405</v>
      </c>
      <c r="G24" s="22">
        <v>7.66</v>
      </c>
    </row>
    <row r="25" spans="1:9" x14ac:dyDescent="0.2">
      <c r="A25" s="21" t="s">
        <v>1086</v>
      </c>
      <c r="B25" s="21" t="s">
        <v>1087</v>
      </c>
      <c r="C25" s="21" t="s">
        <v>66</v>
      </c>
      <c r="D25" s="24">
        <v>50</v>
      </c>
      <c r="E25" s="22">
        <v>507.97312299999999</v>
      </c>
      <c r="F25" s="23">
        <v>0.79034294179183395</v>
      </c>
      <c r="G25" s="22">
        <v>7.86</v>
      </c>
    </row>
    <row r="26" spans="1:9" x14ac:dyDescent="0.2">
      <c r="A26" s="20" t="s">
        <v>30</v>
      </c>
      <c r="B26" s="20"/>
      <c r="C26" s="20"/>
      <c r="D26" s="20"/>
      <c r="E26" s="25">
        <f>SUM(E6:E25)</f>
        <v>48069.70932580001</v>
      </c>
      <c r="F26" s="26">
        <f>SUM(F6:F25)</f>
        <v>74.790483510741041</v>
      </c>
      <c r="G26" s="25"/>
      <c r="H26" s="14"/>
      <c r="I26" s="14"/>
    </row>
    <row r="27" spans="1:9" x14ac:dyDescent="0.2">
      <c r="A27" s="21"/>
      <c r="B27" s="21"/>
      <c r="C27" s="21"/>
      <c r="D27" s="21"/>
      <c r="E27" s="22"/>
      <c r="F27" s="23"/>
      <c r="G27" s="22"/>
    </row>
    <row r="28" spans="1:9" x14ac:dyDescent="0.2">
      <c r="A28" s="20" t="s">
        <v>23</v>
      </c>
      <c r="B28" s="21"/>
      <c r="C28" s="21"/>
      <c r="D28" s="21"/>
      <c r="E28" s="22"/>
      <c r="F28" s="23"/>
      <c r="G28" s="22"/>
    </row>
    <row r="29" spans="1:9" x14ac:dyDescent="0.2">
      <c r="A29" s="20" t="s">
        <v>24</v>
      </c>
      <c r="B29" s="21"/>
      <c r="C29" s="21"/>
      <c r="D29" s="21"/>
      <c r="E29" s="22"/>
      <c r="F29" s="23"/>
      <c r="G29" s="22"/>
    </row>
    <row r="30" spans="1:9" x14ac:dyDescent="0.2">
      <c r="A30" s="21" t="s">
        <v>986</v>
      </c>
      <c r="B30" s="21" t="s">
        <v>987</v>
      </c>
      <c r="C30" s="21" t="s">
        <v>28</v>
      </c>
      <c r="D30" s="24">
        <v>500</v>
      </c>
      <c r="E30" s="22">
        <v>2494.0374999999999</v>
      </c>
      <c r="F30" s="23">
        <v>3.8804118671632</v>
      </c>
      <c r="G30" s="22">
        <v>7.2717000000000001</v>
      </c>
    </row>
    <row r="31" spans="1:9" x14ac:dyDescent="0.2">
      <c r="A31" s="21" t="s">
        <v>1132</v>
      </c>
      <c r="B31" s="21" t="s">
        <v>1133</v>
      </c>
      <c r="C31" s="21" t="s">
        <v>28</v>
      </c>
      <c r="D31" s="24">
        <v>500</v>
      </c>
      <c r="E31" s="22">
        <v>2364.6475</v>
      </c>
      <c r="F31" s="23">
        <v>3.6790971349299202</v>
      </c>
      <c r="G31" s="22">
        <v>7.8250000000000002</v>
      </c>
    </row>
    <row r="32" spans="1:9" x14ac:dyDescent="0.2">
      <c r="A32" s="21" t="s">
        <v>978</v>
      </c>
      <c r="B32" s="21" t="s">
        <v>979</v>
      </c>
      <c r="C32" s="21" t="s">
        <v>880</v>
      </c>
      <c r="D32" s="24">
        <v>500</v>
      </c>
      <c r="E32" s="22">
        <v>2362.8125</v>
      </c>
      <c r="F32" s="23">
        <v>3.6762421033691499</v>
      </c>
      <c r="G32" s="22">
        <v>7.82</v>
      </c>
    </row>
    <row r="33" spans="1:9" x14ac:dyDescent="0.2">
      <c r="A33" s="20" t="s">
        <v>30</v>
      </c>
      <c r="B33" s="20"/>
      <c r="C33" s="20"/>
      <c r="D33" s="20"/>
      <c r="E33" s="25">
        <f>SUM(E29:E32)</f>
        <v>7221.4974999999995</v>
      </c>
      <c r="F33" s="26">
        <f>SUM(F29:F32)</f>
        <v>11.235751105462271</v>
      </c>
      <c r="G33" s="25"/>
      <c r="H33" s="14"/>
      <c r="I33" s="14"/>
    </row>
    <row r="34" spans="1:9" x14ac:dyDescent="0.2">
      <c r="A34" s="21"/>
      <c r="B34" s="21"/>
      <c r="C34" s="21"/>
      <c r="D34" s="21"/>
      <c r="E34" s="22"/>
      <c r="F34" s="23"/>
      <c r="G34" s="22"/>
    </row>
    <row r="35" spans="1:9" x14ac:dyDescent="0.2">
      <c r="A35" s="20" t="s">
        <v>56</v>
      </c>
      <c r="B35" s="21"/>
      <c r="C35" s="21"/>
      <c r="D35" s="21"/>
      <c r="E35" s="22"/>
      <c r="F35" s="23"/>
      <c r="G35" s="22"/>
    </row>
    <row r="36" spans="1:9" x14ac:dyDescent="0.2">
      <c r="A36" s="21" t="s">
        <v>61</v>
      </c>
      <c r="B36" s="21" t="s">
        <v>60</v>
      </c>
      <c r="C36" s="21" t="s">
        <v>59</v>
      </c>
      <c r="D36" s="24">
        <v>5000000</v>
      </c>
      <c r="E36" s="22">
        <v>5178.3811111000005</v>
      </c>
      <c r="F36" s="23">
        <v>8.0569163519819504</v>
      </c>
      <c r="G36" s="22">
        <v>7.2723084226125003</v>
      </c>
    </row>
    <row r="37" spans="1:9" x14ac:dyDescent="0.2">
      <c r="A37" s="21" t="s">
        <v>1134</v>
      </c>
      <c r="B37" s="21" t="s">
        <v>1135</v>
      </c>
      <c r="C37" s="21" t="s">
        <v>59</v>
      </c>
      <c r="D37" s="24">
        <v>2502400</v>
      </c>
      <c r="E37" s="22">
        <v>2437.8856259999998</v>
      </c>
      <c r="F37" s="23">
        <v>3.79304654156843</v>
      </c>
      <c r="G37" s="22">
        <v>7.1024000000000003</v>
      </c>
    </row>
    <row r="38" spans="1:9" x14ac:dyDescent="0.2">
      <c r="A38" s="20" t="s">
        <v>30</v>
      </c>
      <c r="B38" s="20"/>
      <c r="C38" s="20"/>
      <c r="D38" s="20"/>
      <c r="E38" s="25">
        <f>SUM(E36:E37)</f>
        <v>7616.2667371000007</v>
      </c>
      <c r="F38" s="26">
        <f>SUM(F36:F37)</f>
        <v>11.84996289355038</v>
      </c>
      <c r="G38" s="25"/>
      <c r="H38" s="14"/>
      <c r="I38" s="14"/>
    </row>
    <row r="39" spans="1:9" x14ac:dyDescent="0.2">
      <c r="A39" s="21"/>
      <c r="B39" s="21"/>
      <c r="C39" s="21"/>
      <c r="D39" s="21"/>
      <c r="E39" s="22"/>
      <c r="F39" s="23"/>
      <c r="G39" s="22"/>
    </row>
    <row r="40" spans="1:9" x14ac:dyDescent="0.2">
      <c r="A40" s="20" t="s">
        <v>929</v>
      </c>
      <c r="B40" s="21"/>
      <c r="C40" s="21"/>
      <c r="D40" s="21"/>
      <c r="E40" s="22"/>
      <c r="F40" s="23"/>
      <c r="G40" s="22"/>
    </row>
    <row r="41" spans="1:9" x14ac:dyDescent="0.2">
      <c r="A41" s="21" t="s">
        <v>930</v>
      </c>
      <c r="B41" s="21" t="s">
        <v>931</v>
      </c>
      <c r="C41" s="21" t="s">
        <v>932</v>
      </c>
      <c r="D41" s="24">
        <v>1762.3119999999999</v>
      </c>
      <c r="E41" s="22">
        <v>178.33782189999999</v>
      </c>
      <c r="F41" s="23">
        <v>0.27747144959319903</v>
      </c>
      <c r="G41" s="22">
        <v>7.14</v>
      </c>
    </row>
    <row r="42" spans="1:9" x14ac:dyDescent="0.2">
      <c r="A42" s="20" t="s">
        <v>30</v>
      </c>
      <c r="B42" s="20"/>
      <c r="C42" s="20"/>
      <c r="D42" s="20"/>
      <c r="E42" s="25">
        <f>SUM(E41:E41)</f>
        <v>178.33782189999999</v>
      </c>
      <c r="F42" s="26">
        <f>SUM(F41:F41)</f>
        <v>0.27747144959319903</v>
      </c>
      <c r="G42" s="25"/>
      <c r="H42" s="14"/>
      <c r="I42" s="14"/>
    </row>
    <row r="43" spans="1:9" x14ac:dyDescent="0.2">
      <c r="A43" s="21"/>
      <c r="B43" s="21"/>
      <c r="C43" s="21"/>
      <c r="D43" s="21"/>
      <c r="E43" s="22"/>
      <c r="F43" s="23"/>
      <c r="G43" s="22"/>
    </row>
    <row r="44" spans="1:9" x14ac:dyDescent="0.2">
      <c r="A44" s="20" t="s">
        <v>36</v>
      </c>
      <c r="B44" s="20"/>
      <c r="C44" s="20"/>
      <c r="D44" s="20"/>
      <c r="E44" s="25">
        <f>E26+E33+E38+E42</f>
        <v>63085.811384800007</v>
      </c>
      <c r="F44" s="26">
        <f>F26+F33+F38+F42</f>
        <v>98.153668959346888</v>
      </c>
      <c r="G44" s="25"/>
      <c r="H44" s="14"/>
      <c r="I44" s="14"/>
    </row>
    <row r="45" spans="1:9" x14ac:dyDescent="0.2">
      <c r="A45" s="20"/>
      <c r="B45" s="20"/>
      <c r="C45" s="20"/>
      <c r="D45" s="20"/>
      <c r="E45" s="25"/>
      <c r="F45" s="26"/>
      <c r="G45" s="25"/>
      <c r="H45" s="14"/>
      <c r="I45" s="14"/>
    </row>
    <row r="46" spans="1:9" x14ac:dyDescent="0.2">
      <c r="A46" s="20" t="s">
        <v>38</v>
      </c>
      <c r="B46" s="20"/>
      <c r="C46" s="20"/>
      <c r="D46" s="20"/>
      <c r="E46" s="25">
        <f>E48-(E26+E33+E38+E42)</f>
        <v>1186.6830146999928</v>
      </c>
      <c r="F46" s="26">
        <f>F48-(F26+F33+F38+F42)</f>
        <v>1.8463310406531122</v>
      </c>
      <c r="G46" s="25"/>
      <c r="H46" s="14"/>
      <c r="I46" s="14"/>
    </row>
    <row r="47" spans="1:9" x14ac:dyDescent="0.2">
      <c r="A47" s="20"/>
      <c r="B47" s="20"/>
      <c r="C47" s="20"/>
      <c r="D47" s="20"/>
      <c r="E47" s="25"/>
      <c r="F47" s="26"/>
      <c r="G47" s="25"/>
      <c r="H47" s="14"/>
      <c r="I47" s="14"/>
    </row>
    <row r="48" spans="1:9" x14ac:dyDescent="0.2">
      <c r="A48" s="27" t="s">
        <v>37</v>
      </c>
      <c r="B48" s="27"/>
      <c r="C48" s="27"/>
      <c r="D48" s="27"/>
      <c r="E48" s="28">
        <v>64272.494399499999</v>
      </c>
      <c r="F48" s="29">
        <v>100</v>
      </c>
      <c r="G48" s="28"/>
      <c r="H48" s="14"/>
      <c r="I48" s="14"/>
    </row>
    <row r="50" spans="1:4" x14ac:dyDescent="0.2">
      <c r="A50" s="14" t="s">
        <v>41</v>
      </c>
    </row>
    <row r="51" spans="1:4" x14ac:dyDescent="0.2">
      <c r="A51" s="14" t="s">
        <v>933</v>
      </c>
    </row>
    <row r="53" spans="1:4" x14ac:dyDescent="0.2">
      <c r="A53" s="14" t="s">
        <v>42</v>
      </c>
    </row>
    <row r="54" spans="1:4" x14ac:dyDescent="0.2">
      <c r="A54" s="14" t="s">
        <v>43</v>
      </c>
    </row>
    <row r="55" spans="1:4" x14ac:dyDescent="0.2">
      <c r="A55" s="14" t="s">
        <v>44</v>
      </c>
      <c r="B55" s="14"/>
      <c r="C55" s="30" t="s">
        <v>46</v>
      </c>
      <c r="D55" s="14" t="s">
        <v>45</v>
      </c>
    </row>
    <row r="56" spans="1:4" x14ac:dyDescent="0.2">
      <c r="A56" s="7" t="s">
        <v>64</v>
      </c>
      <c r="C56" s="31">
        <v>19.4527</v>
      </c>
      <c r="D56" s="31">
        <v>20.0777</v>
      </c>
    </row>
    <row r="57" spans="1:4" x14ac:dyDescent="0.2">
      <c r="A57" s="7" t="s">
        <v>72</v>
      </c>
      <c r="C57" s="31">
        <v>10.382400000000001</v>
      </c>
      <c r="D57" s="31">
        <v>10.462300000000001</v>
      </c>
    </row>
    <row r="58" spans="1:4" x14ac:dyDescent="0.2">
      <c r="A58" s="7" t="s">
        <v>65</v>
      </c>
      <c r="C58" s="31">
        <v>20.193899999999999</v>
      </c>
      <c r="D58" s="31">
        <v>20.877600000000001</v>
      </c>
    </row>
    <row r="59" spans="1:4" x14ac:dyDescent="0.2">
      <c r="A59" s="7" t="s">
        <v>73</v>
      </c>
      <c r="C59" s="31">
        <v>10.918200000000001</v>
      </c>
      <c r="D59" s="31">
        <v>11.032500000000001</v>
      </c>
    </row>
    <row r="61" spans="1:4" x14ac:dyDescent="0.2">
      <c r="A61" s="14" t="s">
        <v>47</v>
      </c>
    </row>
    <row r="62" spans="1:4" x14ac:dyDescent="0.2">
      <c r="A62" s="87" t="s">
        <v>48</v>
      </c>
      <c r="B62" s="88"/>
      <c r="C62" s="32" t="s">
        <v>49</v>
      </c>
    </row>
    <row r="63" spans="1:4" x14ac:dyDescent="0.2">
      <c r="A63" s="83" t="s">
        <v>72</v>
      </c>
      <c r="B63" s="84"/>
      <c r="C63" s="33">
        <v>0.25</v>
      </c>
    </row>
    <row r="64" spans="1:4" x14ac:dyDescent="0.2">
      <c r="A64" s="83" t="s">
        <v>73</v>
      </c>
      <c r="B64" s="84"/>
      <c r="C64" s="33">
        <v>0.25</v>
      </c>
    </row>
    <row r="65" spans="1:5" x14ac:dyDescent="0.2">
      <c r="A65" s="7" t="s">
        <v>50</v>
      </c>
    </row>
    <row r="66" spans="1:5" x14ac:dyDescent="0.2">
      <c r="A66" s="7" t="s">
        <v>51</v>
      </c>
    </row>
    <row r="68" spans="1:5" x14ac:dyDescent="0.2">
      <c r="A68" s="14" t="s">
        <v>949</v>
      </c>
      <c r="D68" s="34">
        <v>2.6765407962345802</v>
      </c>
      <c r="E68" s="10" t="s">
        <v>52</v>
      </c>
    </row>
    <row r="70" spans="1:5" x14ac:dyDescent="0.2">
      <c r="A70" s="14" t="s">
        <v>843</v>
      </c>
      <c r="D70" s="30" t="s">
        <v>53</v>
      </c>
    </row>
    <row r="72" spans="1:5" x14ac:dyDescent="0.2">
      <c r="A72" s="14" t="s">
        <v>950</v>
      </c>
    </row>
    <row r="73" spans="1:5" ht="15" x14ac:dyDescent="0.25">
      <c r="A73" s="68"/>
    </row>
    <row r="74" spans="1:5" x14ac:dyDescent="0.2">
      <c r="A74" s="53" t="s">
        <v>814</v>
      </c>
    </row>
    <row r="75" spans="1:5" x14ac:dyDescent="0.2">
      <c r="A75" s="54"/>
    </row>
    <row r="76" spans="1:5" x14ac:dyDescent="0.2">
      <c r="A76" s="55"/>
    </row>
    <row r="77" spans="1:5" x14ac:dyDescent="0.2">
      <c r="A77" s="55"/>
    </row>
    <row r="78" spans="1:5" x14ac:dyDescent="0.2">
      <c r="A78" s="55"/>
    </row>
    <row r="79" spans="1:5" x14ac:dyDescent="0.2">
      <c r="A79" s="55"/>
    </row>
    <row r="80" spans="1:5"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3" t="s">
        <v>1136</v>
      </c>
    </row>
    <row r="89" spans="1:1" x14ac:dyDescent="0.2">
      <c r="A89" s="55"/>
    </row>
    <row r="90" spans="1:1" x14ac:dyDescent="0.2">
      <c r="A90" s="53" t="s">
        <v>815</v>
      </c>
    </row>
    <row r="91" spans="1:1" x14ac:dyDescent="0.2">
      <c r="A91" s="55"/>
    </row>
    <row r="92" spans="1:1" x14ac:dyDescent="0.2">
      <c r="A92" s="55"/>
    </row>
    <row r="93" spans="1:1" x14ac:dyDescent="0.2">
      <c r="A93" s="55"/>
    </row>
    <row r="94" spans="1:1" x14ac:dyDescent="0.2">
      <c r="A94" s="55"/>
    </row>
    <row r="95" spans="1:1" x14ac:dyDescent="0.2">
      <c r="A95" s="55"/>
    </row>
    <row r="96" spans="1:1"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4"/>
    </row>
  </sheetData>
  <mergeCells count="4">
    <mergeCell ref="A1:G1"/>
    <mergeCell ref="A62:B62"/>
    <mergeCell ref="A63:B63"/>
    <mergeCell ref="A64:B64"/>
  </mergeCells>
  <conditionalFormatting sqref="F2:F3">
    <cfRule type="cellIs" dxfId="70" priority="2" stopIfTrue="1" operator="between">
      <formula>0.009</formula>
      <formula>-0.009</formula>
    </cfRule>
  </conditionalFormatting>
  <conditionalFormatting sqref="F5:F65537">
    <cfRule type="cellIs" dxfId="6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5"/>
  <sheetViews>
    <sheetView workbookViewId="0">
      <selection sqref="A1:G1"/>
    </sheetView>
  </sheetViews>
  <sheetFormatPr defaultColWidth="9.140625" defaultRowHeight="11.25" x14ac:dyDescent="0.2"/>
  <cols>
    <col min="1" max="1" width="34.85546875" style="7" bestFit="1" customWidth="1"/>
    <col min="2" max="2" width="40.5703125" style="7" customWidth="1"/>
    <col min="3" max="3" width="24.7109375" style="7" bestFit="1" customWidth="1"/>
    <col min="4" max="4" width="15.140625" style="7" bestFit="1" customWidth="1"/>
    <col min="5" max="5" width="23" style="10" customWidth="1"/>
    <col min="6" max="6" width="13.5703125" style="11" bestFit="1" customWidth="1"/>
    <col min="7" max="7" width="8.85546875" style="10" customWidth="1"/>
    <col min="8" max="16384" width="9.140625" style="7"/>
  </cols>
  <sheetData>
    <row r="1" spans="1:9" s="1" customFormat="1" ht="15" x14ac:dyDescent="0.2">
      <c r="A1" s="85" t="s">
        <v>1137</v>
      </c>
      <c r="B1" s="86"/>
      <c r="C1" s="86"/>
      <c r="D1" s="86"/>
      <c r="E1" s="86"/>
      <c r="F1" s="86"/>
      <c r="G1" s="86"/>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40</v>
      </c>
      <c r="D4" s="13" t="s">
        <v>1</v>
      </c>
      <c r="E4" s="50" t="s">
        <v>6</v>
      </c>
      <c r="F4" s="12" t="s">
        <v>3</v>
      </c>
      <c r="G4" s="12" t="s">
        <v>5</v>
      </c>
    </row>
    <row r="5" spans="1:9" x14ac:dyDescent="0.2">
      <c r="A5" s="16" t="s">
        <v>23</v>
      </c>
      <c r="B5" s="17"/>
      <c r="C5" s="17"/>
      <c r="D5" s="17"/>
      <c r="E5" s="18"/>
      <c r="F5" s="19"/>
      <c r="G5" s="18"/>
    </row>
    <row r="6" spans="1:9" x14ac:dyDescent="0.2">
      <c r="A6" s="20" t="s">
        <v>34</v>
      </c>
      <c r="B6" s="21"/>
      <c r="C6" s="21"/>
      <c r="D6" s="21"/>
      <c r="E6" s="22"/>
      <c r="F6" s="23"/>
      <c r="G6" s="22"/>
    </row>
    <row r="7" spans="1:9" x14ac:dyDescent="0.2">
      <c r="A7" s="21" t="s">
        <v>55</v>
      </c>
      <c r="B7" s="21" t="s">
        <v>54</v>
      </c>
      <c r="C7" s="21" t="s">
        <v>59</v>
      </c>
      <c r="D7" s="24">
        <v>7000000</v>
      </c>
      <c r="E7" s="22">
        <v>6543.6629999999996</v>
      </c>
      <c r="F7" s="23">
        <v>49.090938150225497</v>
      </c>
      <c r="G7" s="22">
        <v>7.13</v>
      </c>
    </row>
    <row r="8" spans="1:9" x14ac:dyDescent="0.2">
      <c r="A8" s="20" t="s">
        <v>30</v>
      </c>
      <c r="B8" s="20"/>
      <c r="C8" s="20"/>
      <c r="D8" s="20"/>
      <c r="E8" s="25">
        <f>SUM(E6:E7)</f>
        <v>6543.6629999999996</v>
      </c>
      <c r="F8" s="26">
        <f>SUM(F6:F7)</f>
        <v>49.090938150225497</v>
      </c>
      <c r="G8" s="25"/>
      <c r="H8" s="14"/>
      <c r="I8" s="14"/>
    </row>
    <row r="9" spans="1:9" x14ac:dyDescent="0.2">
      <c r="A9" s="21"/>
      <c r="B9" s="21"/>
      <c r="C9" s="21"/>
      <c r="D9" s="21"/>
      <c r="E9" s="22"/>
      <c r="F9" s="23"/>
      <c r="G9" s="22"/>
    </row>
    <row r="10" spans="1:9" x14ac:dyDescent="0.2">
      <c r="A10" s="20" t="s">
        <v>56</v>
      </c>
      <c r="B10" s="21"/>
      <c r="C10" s="21"/>
      <c r="D10" s="21"/>
      <c r="E10" s="22"/>
      <c r="F10" s="23"/>
      <c r="G10" s="22"/>
    </row>
    <row r="11" spans="1:9" x14ac:dyDescent="0.2">
      <c r="A11" s="21" t="s">
        <v>58</v>
      </c>
      <c r="B11" s="21" t="s">
        <v>57</v>
      </c>
      <c r="C11" s="21" t="s">
        <v>59</v>
      </c>
      <c r="D11" s="24">
        <v>3000000</v>
      </c>
      <c r="E11" s="22">
        <v>3100.3643333</v>
      </c>
      <c r="F11" s="23">
        <v>23.259112477093598</v>
      </c>
      <c r="G11" s="22">
        <v>7.1516944940500098</v>
      </c>
    </row>
    <row r="12" spans="1:9" x14ac:dyDescent="0.2">
      <c r="A12" s="21" t="s">
        <v>61</v>
      </c>
      <c r="B12" s="21" t="s">
        <v>60</v>
      </c>
      <c r="C12" s="21" t="s">
        <v>59</v>
      </c>
      <c r="D12" s="24">
        <v>1500000</v>
      </c>
      <c r="E12" s="22">
        <v>1553.5143333000001</v>
      </c>
      <c r="F12" s="23">
        <v>11.654554345405501</v>
      </c>
      <c r="G12" s="22">
        <v>7.2723084226125003</v>
      </c>
    </row>
    <row r="13" spans="1:9" x14ac:dyDescent="0.2">
      <c r="A13" s="20" t="s">
        <v>30</v>
      </c>
      <c r="B13" s="20"/>
      <c r="C13" s="20"/>
      <c r="D13" s="20"/>
      <c r="E13" s="25">
        <f>SUM(E11:E12)</f>
        <v>4653.8786665999996</v>
      </c>
      <c r="F13" s="26">
        <f>SUM(F11:F12)</f>
        <v>34.913666822499096</v>
      </c>
      <c r="G13" s="25"/>
      <c r="H13" s="14"/>
      <c r="I13" s="14"/>
    </row>
    <row r="14" spans="1:9" x14ac:dyDescent="0.2">
      <c r="A14" s="21"/>
      <c r="B14" s="21"/>
      <c r="C14" s="21"/>
      <c r="D14" s="21"/>
      <c r="E14" s="22"/>
      <c r="F14" s="23"/>
      <c r="G14" s="22"/>
    </row>
    <row r="15" spans="1:9" x14ac:dyDescent="0.2">
      <c r="A15" s="20" t="s">
        <v>36</v>
      </c>
      <c r="B15" s="20"/>
      <c r="C15" s="20"/>
      <c r="D15" s="20"/>
      <c r="E15" s="25">
        <f>E8+E13</f>
        <v>11197.541666599998</v>
      </c>
      <c r="F15" s="26">
        <f>F8+F13</f>
        <v>84.004604972724593</v>
      </c>
      <c r="G15" s="25"/>
      <c r="H15" s="14"/>
      <c r="I15" s="14"/>
    </row>
    <row r="16" spans="1:9" x14ac:dyDescent="0.2">
      <c r="A16" s="20"/>
      <c r="B16" s="20"/>
      <c r="C16" s="20"/>
      <c r="D16" s="20"/>
      <c r="E16" s="25"/>
      <c r="F16" s="26"/>
      <c r="G16" s="25"/>
      <c r="H16" s="14"/>
      <c r="I16" s="14"/>
    </row>
    <row r="17" spans="1:9" x14ac:dyDescent="0.2">
      <c r="A17" s="20" t="s">
        <v>38</v>
      </c>
      <c r="B17" s="20"/>
      <c r="C17" s="20"/>
      <c r="D17" s="20"/>
      <c r="E17" s="25">
        <f>E19-(E8+E13)</f>
        <v>2132.1343318000017</v>
      </c>
      <c r="F17" s="26">
        <f>F19-(F8+F13)</f>
        <v>15.995395027275407</v>
      </c>
      <c r="G17" s="25"/>
      <c r="H17" s="14"/>
      <c r="I17" s="14"/>
    </row>
    <row r="18" spans="1:9" x14ac:dyDescent="0.2">
      <c r="A18" s="20"/>
      <c r="B18" s="20"/>
      <c r="C18" s="20"/>
      <c r="D18" s="20"/>
      <c r="E18" s="25"/>
      <c r="F18" s="26"/>
      <c r="G18" s="25"/>
      <c r="H18" s="14"/>
      <c r="I18" s="14"/>
    </row>
    <row r="19" spans="1:9" x14ac:dyDescent="0.2">
      <c r="A19" s="27" t="s">
        <v>37</v>
      </c>
      <c r="B19" s="27"/>
      <c r="C19" s="27"/>
      <c r="D19" s="27"/>
      <c r="E19" s="28">
        <v>13329.6759984</v>
      </c>
      <c r="F19" s="29">
        <v>100</v>
      </c>
      <c r="G19" s="28"/>
      <c r="H19" s="14"/>
      <c r="I19" s="14"/>
    </row>
    <row r="21" spans="1:9" x14ac:dyDescent="0.2">
      <c r="A21" s="14" t="s">
        <v>42</v>
      </c>
    </row>
    <row r="22" spans="1:9" x14ac:dyDescent="0.2">
      <c r="A22" s="14" t="s">
        <v>43</v>
      </c>
    </row>
    <row r="23" spans="1:9" x14ac:dyDescent="0.2">
      <c r="A23" s="14" t="s">
        <v>44</v>
      </c>
      <c r="B23" s="14"/>
      <c r="C23" s="30" t="s">
        <v>46</v>
      </c>
      <c r="D23" s="14" t="s">
        <v>45</v>
      </c>
    </row>
    <row r="24" spans="1:9" x14ac:dyDescent="0.2">
      <c r="A24" s="7" t="s">
        <v>1138</v>
      </c>
      <c r="C24" s="31">
        <v>51.380899999999997</v>
      </c>
      <c r="D24" s="31">
        <v>52.832000000000001</v>
      </c>
    </row>
    <row r="25" spans="1:9" x14ac:dyDescent="0.2">
      <c r="A25" s="7" t="s">
        <v>1139</v>
      </c>
      <c r="C25" s="31">
        <v>10.209899999999999</v>
      </c>
      <c r="D25" s="31">
        <v>10.331099999999999</v>
      </c>
    </row>
    <row r="26" spans="1:9" x14ac:dyDescent="0.2">
      <c r="A26" s="7" t="s">
        <v>1140</v>
      </c>
      <c r="C26" s="31">
        <v>55.746200000000002</v>
      </c>
      <c r="D26" s="31">
        <v>57.461500000000001</v>
      </c>
    </row>
    <row r="27" spans="1:9" x14ac:dyDescent="0.2">
      <c r="A27" s="7" t="s">
        <v>1141</v>
      </c>
      <c r="C27" s="31">
        <v>11.5128</v>
      </c>
      <c r="D27" s="31">
        <v>11.613300000000001</v>
      </c>
    </row>
    <row r="29" spans="1:9" x14ac:dyDescent="0.2">
      <c r="A29" s="14" t="s">
        <v>47</v>
      </c>
    </row>
    <row r="30" spans="1:9" x14ac:dyDescent="0.2">
      <c r="A30" s="87" t="s">
        <v>48</v>
      </c>
      <c r="B30" s="88"/>
      <c r="C30" s="32" t="s">
        <v>49</v>
      </c>
    </row>
    <row r="31" spans="1:9" x14ac:dyDescent="0.2">
      <c r="A31" s="83" t="s">
        <v>1139</v>
      </c>
      <c r="B31" s="84"/>
      <c r="C31" s="33">
        <v>0.16500000000000001</v>
      </c>
    </row>
    <row r="32" spans="1:9" x14ac:dyDescent="0.2">
      <c r="A32" s="83" t="s">
        <v>1141</v>
      </c>
      <c r="B32" s="84"/>
      <c r="C32" s="33">
        <v>0.25</v>
      </c>
    </row>
    <row r="33" spans="1:7" x14ac:dyDescent="0.2">
      <c r="A33" s="7" t="s">
        <v>50</v>
      </c>
    </row>
    <row r="34" spans="1:7" x14ac:dyDescent="0.2">
      <c r="A34" s="7" t="s">
        <v>51</v>
      </c>
    </row>
    <row r="36" spans="1:7" x14ac:dyDescent="0.2">
      <c r="A36" s="14" t="s">
        <v>949</v>
      </c>
      <c r="D36" s="34">
        <v>2.6867720188734601</v>
      </c>
      <c r="E36" s="10" t="s">
        <v>52</v>
      </c>
    </row>
    <row r="38" spans="1:7" x14ac:dyDescent="0.2">
      <c r="A38" s="14" t="s">
        <v>843</v>
      </c>
      <c r="D38" s="30" t="s">
        <v>53</v>
      </c>
    </row>
    <row r="40" spans="1:7" x14ac:dyDescent="0.2">
      <c r="A40" s="14" t="s">
        <v>950</v>
      </c>
    </row>
    <row r="41" spans="1:7" x14ac:dyDescent="0.2">
      <c r="A41" s="53"/>
      <c r="B41" s="55"/>
      <c r="C41" s="55"/>
      <c r="D41" s="55"/>
      <c r="E41" s="11"/>
      <c r="G41" s="11"/>
    </row>
    <row r="42" spans="1:7" x14ac:dyDescent="0.2">
      <c r="A42" s="53" t="s">
        <v>814</v>
      </c>
      <c r="B42" s="55"/>
      <c r="C42" s="55"/>
      <c r="D42" s="55"/>
      <c r="E42" s="11"/>
      <c r="G42" s="11"/>
    </row>
    <row r="43" spans="1:7" x14ac:dyDescent="0.2">
      <c r="A43" s="54"/>
      <c r="B43" s="55"/>
      <c r="C43" s="55"/>
      <c r="D43" s="55"/>
      <c r="E43" s="11"/>
      <c r="G43" s="11"/>
    </row>
    <row r="44" spans="1:7" x14ac:dyDescent="0.2">
      <c r="A44" s="55"/>
      <c r="B44" s="55"/>
      <c r="C44" s="55"/>
      <c r="D44" s="55"/>
      <c r="E44" s="11"/>
      <c r="G44" s="11"/>
    </row>
    <row r="45" spans="1:7" x14ac:dyDescent="0.2">
      <c r="A45" s="55"/>
      <c r="B45" s="55"/>
      <c r="C45" s="55"/>
      <c r="D45" s="55"/>
      <c r="E45" s="11"/>
      <c r="G45" s="11"/>
    </row>
    <row r="46" spans="1:7" x14ac:dyDescent="0.2">
      <c r="A46" s="55"/>
      <c r="B46" s="55"/>
      <c r="C46" s="55"/>
      <c r="D46" s="55"/>
      <c r="E46" s="11"/>
      <c r="G46" s="11"/>
    </row>
    <row r="47" spans="1:7" x14ac:dyDescent="0.2">
      <c r="A47" s="55"/>
      <c r="B47" s="55"/>
      <c r="C47" s="55"/>
      <c r="D47" s="55"/>
      <c r="E47" s="11"/>
      <c r="G47" s="11"/>
    </row>
    <row r="48" spans="1:7" x14ac:dyDescent="0.2">
      <c r="A48" s="55"/>
      <c r="B48" s="55"/>
      <c r="C48" s="55"/>
      <c r="D48" s="55"/>
      <c r="E48" s="11"/>
      <c r="G48" s="11"/>
    </row>
    <row r="49" spans="1:7" x14ac:dyDescent="0.2">
      <c r="A49" s="55"/>
      <c r="B49" s="55"/>
      <c r="C49" s="55"/>
      <c r="D49" s="55"/>
      <c r="E49" s="11"/>
      <c r="G49" s="11"/>
    </row>
    <row r="50" spans="1:7" x14ac:dyDescent="0.2">
      <c r="A50" s="55"/>
      <c r="B50" s="55"/>
      <c r="C50" s="55"/>
      <c r="D50" s="55"/>
      <c r="E50" s="11"/>
      <c r="G50" s="11"/>
    </row>
    <row r="51" spans="1:7" x14ac:dyDescent="0.2">
      <c r="A51" s="55"/>
      <c r="B51" s="55"/>
      <c r="C51" s="55"/>
      <c r="D51" s="55"/>
      <c r="E51" s="11"/>
      <c r="G51" s="11"/>
    </row>
    <row r="52" spans="1:7" x14ac:dyDescent="0.2">
      <c r="A52" s="55"/>
      <c r="B52" s="55"/>
      <c r="C52" s="55"/>
      <c r="D52" s="55"/>
      <c r="E52" s="11"/>
      <c r="G52" s="11"/>
    </row>
    <row r="53" spans="1:7" x14ac:dyDescent="0.2">
      <c r="A53" s="55"/>
      <c r="B53" s="55"/>
      <c r="C53" s="55"/>
      <c r="D53" s="55"/>
      <c r="E53" s="11"/>
      <c r="G53" s="11"/>
    </row>
    <row r="54" spans="1:7" x14ac:dyDescent="0.2">
      <c r="A54" s="55"/>
      <c r="B54" s="55"/>
      <c r="C54" s="55"/>
      <c r="D54" s="55"/>
      <c r="E54" s="11"/>
      <c r="G54" s="11"/>
    </row>
    <row r="55" spans="1:7" x14ac:dyDescent="0.2">
      <c r="A55" s="55"/>
      <c r="B55" s="55"/>
      <c r="C55" s="55"/>
      <c r="D55" s="55"/>
      <c r="E55" s="11"/>
      <c r="G55" s="11"/>
    </row>
    <row r="56" spans="1:7" x14ac:dyDescent="0.2">
      <c r="A56" s="69" t="s">
        <v>1142</v>
      </c>
      <c r="B56" s="70"/>
      <c r="C56" s="70"/>
      <c r="D56" s="70"/>
      <c r="E56" s="70"/>
      <c r="F56" s="70"/>
      <c r="G56" s="70"/>
    </row>
    <row r="57" spans="1:7" x14ac:dyDescent="0.2">
      <c r="A57" s="55"/>
      <c r="B57" s="55"/>
      <c r="C57" s="55"/>
      <c r="D57" s="55"/>
      <c r="E57" s="11"/>
      <c r="G57" s="11"/>
    </row>
    <row r="58" spans="1:7" x14ac:dyDescent="0.2">
      <c r="A58" s="53" t="s">
        <v>815</v>
      </c>
      <c r="B58" s="55"/>
      <c r="C58" s="55"/>
      <c r="D58" s="55"/>
      <c r="E58" s="11"/>
      <c r="G58" s="11"/>
    </row>
    <row r="59" spans="1:7" x14ac:dyDescent="0.2">
      <c r="A59" s="55"/>
      <c r="B59" s="55"/>
      <c r="C59" s="55"/>
      <c r="D59" s="55"/>
      <c r="E59" s="11"/>
      <c r="G59" s="11"/>
    </row>
    <row r="60" spans="1:7" x14ac:dyDescent="0.2">
      <c r="A60" s="55"/>
      <c r="B60" s="55"/>
      <c r="C60" s="55"/>
      <c r="D60" s="55"/>
      <c r="E60" s="11"/>
      <c r="G60" s="11"/>
    </row>
    <row r="61" spans="1:7" x14ac:dyDescent="0.2">
      <c r="A61" s="55"/>
      <c r="B61" s="55"/>
      <c r="C61" s="55"/>
      <c r="D61" s="55"/>
      <c r="E61" s="11"/>
      <c r="G61" s="11"/>
    </row>
    <row r="62" spans="1:7" x14ac:dyDescent="0.2">
      <c r="A62" s="55"/>
      <c r="B62" s="55"/>
      <c r="C62" s="55"/>
      <c r="D62" s="55"/>
      <c r="E62" s="11"/>
      <c r="G62" s="11"/>
    </row>
    <row r="63" spans="1:7" x14ac:dyDescent="0.2">
      <c r="A63" s="55"/>
      <c r="B63" s="55"/>
      <c r="C63" s="55"/>
      <c r="D63" s="55"/>
      <c r="E63" s="11"/>
      <c r="G63" s="11"/>
    </row>
    <row r="64" spans="1:7" x14ac:dyDescent="0.2">
      <c r="A64" s="55"/>
      <c r="B64" s="55"/>
      <c r="C64" s="55"/>
      <c r="D64" s="55"/>
      <c r="E64" s="11"/>
      <c r="G64" s="11"/>
    </row>
    <row r="65" spans="1:7" x14ac:dyDescent="0.2">
      <c r="A65" s="55"/>
      <c r="B65" s="55"/>
      <c r="C65" s="55"/>
      <c r="D65" s="55"/>
      <c r="E65" s="11"/>
      <c r="G65" s="11"/>
    </row>
    <row r="66" spans="1:7" x14ac:dyDescent="0.2">
      <c r="A66" s="55"/>
      <c r="B66" s="55"/>
      <c r="C66" s="55"/>
      <c r="D66" s="55"/>
      <c r="E66" s="11"/>
      <c r="G66" s="11"/>
    </row>
    <row r="67" spans="1:7" x14ac:dyDescent="0.2">
      <c r="A67" s="55"/>
      <c r="B67" s="55"/>
      <c r="C67" s="55"/>
      <c r="D67" s="55"/>
      <c r="E67" s="11"/>
      <c r="G67" s="11"/>
    </row>
    <row r="68" spans="1:7" x14ac:dyDescent="0.2">
      <c r="A68" s="55"/>
      <c r="B68" s="55"/>
      <c r="C68" s="55"/>
      <c r="D68" s="55"/>
      <c r="E68" s="11"/>
      <c r="G68" s="11"/>
    </row>
    <row r="69" spans="1:7" x14ac:dyDescent="0.2">
      <c r="A69" s="55"/>
      <c r="B69" s="55"/>
      <c r="C69" s="55"/>
      <c r="D69" s="55"/>
      <c r="E69" s="11"/>
      <c r="G69" s="11"/>
    </row>
    <row r="70" spans="1:7" x14ac:dyDescent="0.2">
      <c r="A70" s="55"/>
      <c r="B70" s="55"/>
      <c r="C70" s="55"/>
      <c r="D70" s="55"/>
      <c r="E70" s="11"/>
      <c r="G70" s="11"/>
    </row>
    <row r="71" spans="1:7" x14ac:dyDescent="0.2">
      <c r="A71" s="55"/>
      <c r="B71" s="55"/>
      <c r="C71" s="55"/>
      <c r="D71" s="55"/>
      <c r="E71" s="11"/>
      <c r="G71" s="11"/>
    </row>
    <row r="72" spans="1:7" x14ac:dyDescent="0.2">
      <c r="A72" s="55"/>
    </row>
    <row r="73" spans="1:7" x14ac:dyDescent="0.2">
      <c r="A73" s="55"/>
    </row>
    <row r="74" spans="1:7" x14ac:dyDescent="0.2">
      <c r="A74" s="55"/>
    </row>
    <row r="75" spans="1:7" x14ac:dyDescent="0.2">
      <c r="A75" s="54"/>
    </row>
  </sheetData>
  <mergeCells count="4">
    <mergeCell ref="A1:G1"/>
    <mergeCell ref="A30:B30"/>
    <mergeCell ref="A31:B31"/>
    <mergeCell ref="A32:B32"/>
  </mergeCells>
  <conditionalFormatting sqref="F2:F3">
    <cfRule type="cellIs" dxfId="68" priority="3" stopIfTrue="1" operator="between">
      <formula>0.009</formula>
      <formula>-0.009</formula>
    </cfRule>
  </conditionalFormatting>
  <conditionalFormatting sqref="F5:F55">
    <cfRule type="cellIs" dxfId="67" priority="2" stopIfTrue="1" operator="between">
      <formula>0.009</formula>
      <formula>-0.009</formula>
    </cfRule>
  </conditionalFormatting>
  <conditionalFormatting sqref="F57:F65536">
    <cfRule type="cellIs" dxfId="66" priority="1" stopIfTrue="1" operator="between">
      <formula>0.009</formula>
      <formula>-0.009</formula>
    </cfRule>
  </conditionalFormatting>
  <hyperlinks>
    <hyperlink ref="A41"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41"/>
  <sheetViews>
    <sheetView workbookViewId="0">
      <selection sqref="A1:G1"/>
    </sheetView>
  </sheetViews>
  <sheetFormatPr defaultColWidth="9.140625" defaultRowHeight="11.25" x14ac:dyDescent="0.2"/>
  <cols>
    <col min="1" max="1" width="38.7109375" style="7" bestFit="1" customWidth="1"/>
    <col min="2" max="2" width="54.28515625" style="7" bestFit="1" customWidth="1"/>
    <col min="3" max="3" width="25.5703125" style="7" bestFit="1" customWidth="1"/>
    <col min="4" max="4" width="15.140625" style="7" bestFit="1" customWidth="1"/>
    <col min="5" max="5" width="23" style="10" customWidth="1"/>
    <col min="6" max="6" width="13.5703125" style="11" bestFit="1" customWidth="1"/>
    <col min="7" max="7" width="8.85546875" style="10" customWidth="1"/>
    <col min="8" max="16384" width="9.140625" style="7"/>
  </cols>
  <sheetData>
    <row r="1" spans="1:7" s="1" customFormat="1" ht="15" x14ac:dyDescent="0.2">
      <c r="A1" s="85" t="s">
        <v>1143</v>
      </c>
      <c r="B1" s="86"/>
      <c r="C1" s="86"/>
      <c r="D1" s="86"/>
      <c r="E1" s="86"/>
      <c r="F1" s="86"/>
      <c r="G1" s="86"/>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0" t="s">
        <v>6</v>
      </c>
      <c r="F4" s="12" t="s">
        <v>3</v>
      </c>
      <c r="G4" s="12" t="s">
        <v>5</v>
      </c>
    </row>
    <row r="5" spans="1:7" x14ac:dyDescent="0.2">
      <c r="A5" s="16" t="s">
        <v>74</v>
      </c>
      <c r="B5" s="17"/>
      <c r="C5" s="17"/>
      <c r="D5" s="17"/>
      <c r="E5" s="18"/>
      <c r="F5" s="19"/>
      <c r="G5" s="18"/>
    </row>
    <row r="6" spans="1:7" x14ac:dyDescent="0.2">
      <c r="A6" s="20" t="s">
        <v>63</v>
      </c>
      <c r="B6" s="21"/>
      <c r="C6" s="21"/>
      <c r="D6" s="21"/>
      <c r="E6" s="22"/>
      <c r="F6" s="23"/>
      <c r="G6" s="22"/>
    </row>
    <row r="7" spans="1:7" x14ac:dyDescent="0.2">
      <c r="A7" s="21" t="s">
        <v>76</v>
      </c>
      <c r="B7" s="21" t="s">
        <v>75</v>
      </c>
      <c r="C7" s="21" t="s">
        <v>77</v>
      </c>
      <c r="D7" s="24">
        <v>143000</v>
      </c>
      <c r="E7" s="22">
        <v>1470.2545</v>
      </c>
      <c r="F7" s="23">
        <v>2.9869355754240301</v>
      </c>
      <c r="G7" s="22"/>
    </row>
    <row r="8" spans="1:7" x14ac:dyDescent="0.2">
      <c r="A8" s="21" t="s">
        <v>79</v>
      </c>
      <c r="B8" s="21" t="s">
        <v>78</v>
      </c>
      <c r="C8" s="21" t="s">
        <v>77</v>
      </c>
      <c r="D8" s="24">
        <v>93000</v>
      </c>
      <c r="E8" s="22">
        <v>1360.1714999999999</v>
      </c>
      <c r="F8" s="23">
        <v>2.7632934583963902</v>
      </c>
      <c r="G8" s="22"/>
    </row>
    <row r="9" spans="1:7" x14ac:dyDescent="0.2">
      <c r="A9" s="21" t="s">
        <v>81</v>
      </c>
      <c r="B9" s="21" t="s">
        <v>80</v>
      </c>
      <c r="C9" s="21" t="s">
        <v>82</v>
      </c>
      <c r="D9" s="24">
        <v>62000</v>
      </c>
      <c r="E9" s="22">
        <v>1029.758</v>
      </c>
      <c r="F9" s="23">
        <v>2.09203291285794</v>
      </c>
      <c r="G9" s="22"/>
    </row>
    <row r="10" spans="1:7" x14ac:dyDescent="0.2">
      <c r="A10" s="21" t="s">
        <v>84</v>
      </c>
      <c r="B10" s="21" t="s">
        <v>83</v>
      </c>
      <c r="C10" s="21" t="s">
        <v>85</v>
      </c>
      <c r="D10" s="24">
        <v>29500</v>
      </c>
      <c r="E10" s="22">
        <v>1026.5262499999999</v>
      </c>
      <c r="F10" s="23">
        <v>2.0854673631208902</v>
      </c>
      <c r="G10" s="22"/>
    </row>
    <row r="11" spans="1:7" x14ac:dyDescent="0.2">
      <c r="A11" s="21" t="s">
        <v>87</v>
      </c>
      <c r="B11" s="21" t="s">
        <v>86</v>
      </c>
      <c r="C11" s="21" t="s">
        <v>77</v>
      </c>
      <c r="D11" s="24">
        <v>65000</v>
      </c>
      <c r="E11" s="22">
        <v>694.03750000000002</v>
      </c>
      <c r="F11" s="23">
        <v>1.40999078692046</v>
      </c>
      <c r="G11" s="22"/>
    </row>
    <row r="12" spans="1:7" x14ac:dyDescent="0.2">
      <c r="A12" s="21" t="s">
        <v>89</v>
      </c>
      <c r="B12" s="21" t="s">
        <v>88</v>
      </c>
      <c r="C12" s="21" t="s">
        <v>90</v>
      </c>
      <c r="D12" s="24">
        <v>24300</v>
      </c>
      <c r="E12" s="22">
        <v>693.33974999999998</v>
      </c>
      <c r="F12" s="23">
        <v>1.40857325390305</v>
      </c>
      <c r="G12" s="22"/>
    </row>
    <row r="13" spans="1:7" x14ac:dyDescent="0.2">
      <c r="A13" s="21" t="s">
        <v>92</v>
      </c>
      <c r="B13" s="21" t="s">
        <v>91</v>
      </c>
      <c r="C13" s="21" t="s">
        <v>93</v>
      </c>
      <c r="D13" s="24">
        <v>74000</v>
      </c>
      <c r="E13" s="22">
        <v>654.30799999999999</v>
      </c>
      <c r="F13" s="23">
        <v>1.3292772390661201</v>
      </c>
      <c r="G13" s="22"/>
    </row>
    <row r="14" spans="1:7" x14ac:dyDescent="0.2">
      <c r="A14" s="21" t="s">
        <v>95</v>
      </c>
      <c r="B14" s="21" t="s">
        <v>94</v>
      </c>
      <c r="C14" s="21" t="s">
        <v>82</v>
      </c>
      <c r="D14" s="24">
        <v>41000</v>
      </c>
      <c r="E14" s="22">
        <v>646.16</v>
      </c>
      <c r="F14" s="23">
        <v>1.3127239477355701</v>
      </c>
      <c r="G14" s="22"/>
    </row>
    <row r="15" spans="1:7" x14ac:dyDescent="0.2">
      <c r="A15" s="21" t="s">
        <v>97</v>
      </c>
      <c r="B15" s="21" t="s">
        <v>96</v>
      </c>
      <c r="C15" s="21" t="s">
        <v>98</v>
      </c>
      <c r="D15" s="24">
        <v>45000</v>
      </c>
      <c r="E15" s="22">
        <v>638.30250000000001</v>
      </c>
      <c r="F15" s="23">
        <v>1.2967608295924899</v>
      </c>
      <c r="G15" s="22"/>
    </row>
    <row r="16" spans="1:7" x14ac:dyDescent="0.2">
      <c r="A16" s="21" t="s">
        <v>100</v>
      </c>
      <c r="B16" s="21" t="s">
        <v>99</v>
      </c>
      <c r="C16" s="21" t="s">
        <v>101</v>
      </c>
      <c r="D16" s="24">
        <v>89000</v>
      </c>
      <c r="E16" s="22">
        <v>632.70100000000002</v>
      </c>
      <c r="F16" s="23">
        <v>1.2853809496970501</v>
      </c>
      <c r="G16" s="22"/>
    </row>
    <row r="17" spans="1:7" x14ac:dyDescent="0.2">
      <c r="A17" s="21" t="s">
        <v>103</v>
      </c>
      <c r="B17" s="21" t="s">
        <v>102</v>
      </c>
      <c r="C17" s="21" t="s">
        <v>104</v>
      </c>
      <c r="D17" s="24">
        <v>50000</v>
      </c>
      <c r="E17" s="22">
        <v>585.35</v>
      </c>
      <c r="F17" s="23">
        <v>1.18918373592766</v>
      </c>
      <c r="G17" s="22"/>
    </row>
    <row r="18" spans="1:7" x14ac:dyDescent="0.2">
      <c r="A18" s="21" t="s">
        <v>106</v>
      </c>
      <c r="B18" s="21" t="s">
        <v>105</v>
      </c>
      <c r="C18" s="21" t="s">
        <v>77</v>
      </c>
      <c r="D18" s="24">
        <v>85000</v>
      </c>
      <c r="E18" s="22">
        <v>544.42499999999995</v>
      </c>
      <c r="F18" s="23">
        <v>1.1060414374859799</v>
      </c>
      <c r="G18" s="22"/>
    </row>
    <row r="19" spans="1:7" x14ac:dyDescent="0.2">
      <c r="A19" s="21" t="s">
        <v>108</v>
      </c>
      <c r="B19" s="21" t="s">
        <v>107</v>
      </c>
      <c r="C19" s="21" t="s">
        <v>109</v>
      </c>
      <c r="D19" s="24">
        <v>150000</v>
      </c>
      <c r="E19" s="22">
        <v>476.25</v>
      </c>
      <c r="F19" s="23">
        <v>0.96753865932441796</v>
      </c>
      <c r="G19" s="22"/>
    </row>
    <row r="20" spans="1:7" x14ac:dyDescent="0.2">
      <c r="A20" s="21" t="s">
        <v>111</v>
      </c>
      <c r="B20" s="21" t="s">
        <v>110</v>
      </c>
      <c r="C20" s="21" t="s">
        <v>77</v>
      </c>
      <c r="D20" s="24">
        <v>31000</v>
      </c>
      <c r="E20" s="22">
        <v>475.55549999999999</v>
      </c>
      <c r="F20" s="23">
        <v>0.96612772893302501</v>
      </c>
      <c r="G20" s="22"/>
    </row>
    <row r="21" spans="1:7" x14ac:dyDescent="0.2">
      <c r="A21" s="21" t="s">
        <v>113</v>
      </c>
      <c r="B21" s="21" t="s">
        <v>112</v>
      </c>
      <c r="C21" s="21" t="s">
        <v>114</v>
      </c>
      <c r="D21" s="24">
        <v>320000</v>
      </c>
      <c r="E21" s="22">
        <v>446.56</v>
      </c>
      <c r="F21" s="23">
        <v>0.90722113114522196</v>
      </c>
      <c r="G21" s="22"/>
    </row>
    <row r="22" spans="1:7" x14ac:dyDescent="0.2">
      <c r="A22" s="21" t="s">
        <v>116</v>
      </c>
      <c r="B22" s="21" t="s">
        <v>115</v>
      </c>
      <c r="C22" s="21" t="s">
        <v>117</v>
      </c>
      <c r="D22" s="24">
        <v>240000</v>
      </c>
      <c r="E22" s="22">
        <v>446.16</v>
      </c>
      <c r="F22" s="23">
        <v>0.90640850025025199</v>
      </c>
      <c r="G22" s="22"/>
    </row>
    <row r="23" spans="1:7" x14ac:dyDescent="0.2">
      <c r="A23" s="21" t="s">
        <v>119</v>
      </c>
      <c r="B23" s="21" t="s">
        <v>118</v>
      </c>
      <c r="C23" s="21" t="s">
        <v>120</v>
      </c>
      <c r="D23" s="24">
        <v>240000</v>
      </c>
      <c r="E23" s="22">
        <v>414.24</v>
      </c>
      <c r="F23" s="23">
        <v>0.84156055483159498</v>
      </c>
      <c r="G23" s="22"/>
    </row>
    <row r="24" spans="1:7" x14ac:dyDescent="0.2">
      <c r="A24" s="21" t="s">
        <v>122</v>
      </c>
      <c r="B24" s="21" t="s">
        <v>121</v>
      </c>
      <c r="C24" s="21" t="s">
        <v>123</v>
      </c>
      <c r="D24" s="24">
        <v>300000</v>
      </c>
      <c r="E24" s="22">
        <v>407.85</v>
      </c>
      <c r="F24" s="23">
        <v>0.82857877628443899</v>
      </c>
      <c r="G24" s="22"/>
    </row>
    <row r="25" spans="1:7" x14ac:dyDescent="0.2">
      <c r="A25" s="21" t="s">
        <v>125</v>
      </c>
      <c r="B25" s="21" t="s">
        <v>124</v>
      </c>
      <c r="C25" s="21" t="s">
        <v>126</v>
      </c>
      <c r="D25" s="24">
        <v>36000</v>
      </c>
      <c r="E25" s="22">
        <v>392.31</v>
      </c>
      <c r="F25" s="23">
        <v>0.79700806601482899</v>
      </c>
      <c r="G25" s="22"/>
    </row>
    <row r="26" spans="1:7" x14ac:dyDescent="0.2">
      <c r="A26" s="21" t="s">
        <v>128</v>
      </c>
      <c r="B26" s="21" t="s">
        <v>127</v>
      </c>
      <c r="C26" s="21" t="s">
        <v>129</v>
      </c>
      <c r="D26" s="24">
        <v>26300</v>
      </c>
      <c r="E26" s="22">
        <v>381.49464999999998</v>
      </c>
      <c r="F26" s="23">
        <v>0.77503584714002705</v>
      </c>
      <c r="G26" s="22"/>
    </row>
    <row r="27" spans="1:7" x14ac:dyDescent="0.2">
      <c r="A27" s="21" t="s">
        <v>131</v>
      </c>
      <c r="B27" s="21" t="s">
        <v>130</v>
      </c>
      <c r="C27" s="21" t="s">
        <v>132</v>
      </c>
      <c r="D27" s="24">
        <v>70000</v>
      </c>
      <c r="E27" s="22">
        <v>369.495</v>
      </c>
      <c r="F27" s="23">
        <v>0.75065763134294095</v>
      </c>
      <c r="G27" s="22"/>
    </row>
    <row r="28" spans="1:7" x14ac:dyDescent="0.2">
      <c r="A28" s="21" t="s">
        <v>134</v>
      </c>
      <c r="B28" s="21" t="s">
        <v>133</v>
      </c>
      <c r="C28" s="21" t="s">
        <v>135</v>
      </c>
      <c r="D28" s="24">
        <v>140000</v>
      </c>
      <c r="E28" s="22">
        <v>353.15</v>
      </c>
      <c r="F28" s="23">
        <v>0.71745150139720404</v>
      </c>
      <c r="G28" s="22"/>
    </row>
    <row r="29" spans="1:7" x14ac:dyDescent="0.2">
      <c r="A29" s="21" t="s">
        <v>137</v>
      </c>
      <c r="B29" s="21" t="s">
        <v>136</v>
      </c>
      <c r="C29" s="21" t="s">
        <v>138</v>
      </c>
      <c r="D29" s="24">
        <v>64000</v>
      </c>
      <c r="E29" s="22">
        <v>329.69600000000003</v>
      </c>
      <c r="F29" s="23">
        <v>0.66980288887060002</v>
      </c>
      <c r="G29" s="22"/>
    </row>
    <row r="30" spans="1:7" x14ac:dyDescent="0.2">
      <c r="A30" s="21" t="s">
        <v>140</v>
      </c>
      <c r="B30" s="21" t="s">
        <v>139</v>
      </c>
      <c r="C30" s="21" t="s">
        <v>141</v>
      </c>
      <c r="D30" s="24">
        <v>36000</v>
      </c>
      <c r="E30" s="22">
        <v>319.5</v>
      </c>
      <c r="F30" s="23">
        <v>0.64908892735779899</v>
      </c>
      <c r="G30" s="22"/>
    </row>
    <row r="31" spans="1:7" x14ac:dyDescent="0.2">
      <c r="A31" s="21" t="s">
        <v>143</v>
      </c>
      <c r="B31" s="21" t="s">
        <v>142</v>
      </c>
      <c r="C31" s="21" t="s">
        <v>82</v>
      </c>
      <c r="D31" s="24">
        <v>23000</v>
      </c>
      <c r="E31" s="22">
        <v>306.73950000000002</v>
      </c>
      <c r="F31" s="23">
        <v>0.62316498601961601</v>
      </c>
      <c r="G31" s="22"/>
    </row>
    <row r="32" spans="1:7" x14ac:dyDescent="0.2">
      <c r="A32" s="21" t="s">
        <v>145</v>
      </c>
      <c r="B32" s="21" t="s">
        <v>144</v>
      </c>
      <c r="C32" s="21" t="s">
        <v>146</v>
      </c>
      <c r="D32" s="24">
        <v>100000</v>
      </c>
      <c r="E32" s="22">
        <v>302.95</v>
      </c>
      <c r="F32" s="23">
        <v>0.61546632407838797</v>
      </c>
      <c r="G32" s="22"/>
    </row>
    <row r="33" spans="1:7" x14ac:dyDescent="0.2">
      <c r="A33" s="21" t="s">
        <v>148</v>
      </c>
      <c r="B33" s="21" t="s">
        <v>147</v>
      </c>
      <c r="C33" s="21" t="s">
        <v>149</v>
      </c>
      <c r="D33" s="24">
        <v>24000</v>
      </c>
      <c r="E33" s="22">
        <v>297.83999999999997</v>
      </c>
      <c r="F33" s="23">
        <v>0.60508496439513804</v>
      </c>
      <c r="G33" s="22"/>
    </row>
    <row r="34" spans="1:7" x14ac:dyDescent="0.2">
      <c r="A34" s="21" t="s">
        <v>151</v>
      </c>
      <c r="B34" s="21" t="s">
        <v>150</v>
      </c>
      <c r="C34" s="21" t="s">
        <v>93</v>
      </c>
      <c r="D34" s="24">
        <v>2600</v>
      </c>
      <c r="E34" s="22">
        <v>264.85939999999999</v>
      </c>
      <c r="F34" s="23">
        <v>0.53808232815846702</v>
      </c>
      <c r="G34" s="22"/>
    </row>
    <row r="35" spans="1:7" x14ac:dyDescent="0.2">
      <c r="A35" s="21" t="s">
        <v>153</v>
      </c>
      <c r="B35" s="21" t="s">
        <v>152</v>
      </c>
      <c r="C35" s="21" t="s">
        <v>129</v>
      </c>
      <c r="D35" s="24">
        <v>50000</v>
      </c>
      <c r="E35" s="22">
        <v>259.77499999999998</v>
      </c>
      <c r="F35" s="23">
        <v>0.527752976852495</v>
      </c>
      <c r="G35" s="22"/>
    </row>
    <row r="36" spans="1:7" x14ac:dyDescent="0.2">
      <c r="A36" s="21" t="s">
        <v>155</v>
      </c>
      <c r="B36" s="21" t="s">
        <v>154</v>
      </c>
      <c r="C36" s="21" t="s">
        <v>156</v>
      </c>
      <c r="D36" s="24">
        <v>25900</v>
      </c>
      <c r="E36" s="22">
        <v>259.6216</v>
      </c>
      <c r="F36" s="23">
        <v>0.52744133290427397</v>
      </c>
      <c r="G36" s="22"/>
    </row>
    <row r="37" spans="1:7" x14ac:dyDescent="0.2">
      <c r="A37" s="21" t="s">
        <v>158</v>
      </c>
      <c r="B37" s="21" t="s">
        <v>157</v>
      </c>
      <c r="C37" s="21" t="s">
        <v>159</v>
      </c>
      <c r="D37" s="24">
        <v>50388</v>
      </c>
      <c r="E37" s="22">
        <v>253.57760999999999</v>
      </c>
      <c r="F37" s="23">
        <v>0.51516250039704004</v>
      </c>
      <c r="G37" s="22"/>
    </row>
    <row r="38" spans="1:7" x14ac:dyDescent="0.2">
      <c r="A38" s="21" t="s">
        <v>161</v>
      </c>
      <c r="B38" s="21" t="s">
        <v>160</v>
      </c>
      <c r="C38" s="21" t="s">
        <v>98</v>
      </c>
      <c r="D38" s="24">
        <v>5000</v>
      </c>
      <c r="E38" s="22">
        <v>249.80250000000001</v>
      </c>
      <c r="F38" s="23">
        <v>0.50749307285225798</v>
      </c>
      <c r="G38" s="22"/>
    </row>
    <row r="39" spans="1:7" x14ac:dyDescent="0.2">
      <c r="A39" s="21" t="s">
        <v>163</v>
      </c>
      <c r="B39" s="21" t="s">
        <v>162</v>
      </c>
      <c r="C39" s="21" t="s">
        <v>117</v>
      </c>
      <c r="D39" s="24">
        <v>8000</v>
      </c>
      <c r="E39" s="22">
        <v>239.952</v>
      </c>
      <c r="F39" s="23">
        <v>0.48748102127498699</v>
      </c>
      <c r="G39" s="22"/>
    </row>
    <row r="40" spans="1:7" x14ac:dyDescent="0.2">
      <c r="A40" s="21" t="s">
        <v>165</v>
      </c>
      <c r="B40" s="21" t="s">
        <v>164</v>
      </c>
      <c r="C40" s="21" t="s">
        <v>166</v>
      </c>
      <c r="D40" s="24">
        <v>25000</v>
      </c>
      <c r="E40" s="22">
        <v>233.96250000000001</v>
      </c>
      <c r="F40" s="23">
        <v>0.47531288941142102</v>
      </c>
      <c r="G40" s="22"/>
    </row>
    <row r="41" spans="1:7" x14ac:dyDescent="0.2">
      <c r="A41" s="21" t="s">
        <v>168</v>
      </c>
      <c r="B41" s="21" t="s">
        <v>167</v>
      </c>
      <c r="C41" s="21" t="s">
        <v>166</v>
      </c>
      <c r="D41" s="24">
        <v>63700</v>
      </c>
      <c r="E41" s="22">
        <v>230.21180000000001</v>
      </c>
      <c r="F41" s="23">
        <v>0.467693052667005</v>
      </c>
      <c r="G41" s="22"/>
    </row>
    <row r="42" spans="1:7" x14ac:dyDescent="0.2">
      <c r="A42" s="21" t="s">
        <v>170</v>
      </c>
      <c r="B42" s="21" t="s">
        <v>169</v>
      </c>
      <c r="C42" s="21" t="s">
        <v>171</v>
      </c>
      <c r="D42" s="24">
        <v>32000</v>
      </c>
      <c r="E42" s="22">
        <v>228.91200000000001</v>
      </c>
      <c r="F42" s="23">
        <v>0.46505240857379798</v>
      </c>
      <c r="G42" s="22"/>
    </row>
    <row r="43" spans="1:7" x14ac:dyDescent="0.2">
      <c r="A43" s="21" t="s">
        <v>173</v>
      </c>
      <c r="B43" s="21" t="s">
        <v>172</v>
      </c>
      <c r="C43" s="21" t="s">
        <v>174</v>
      </c>
      <c r="D43" s="24">
        <v>13300</v>
      </c>
      <c r="E43" s="22">
        <v>217.10919999999999</v>
      </c>
      <c r="F43" s="23">
        <v>0.44107410875589897</v>
      </c>
      <c r="G43" s="22"/>
    </row>
    <row r="44" spans="1:7" x14ac:dyDescent="0.2">
      <c r="A44" s="21" t="s">
        <v>176</v>
      </c>
      <c r="B44" s="21" t="s">
        <v>175</v>
      </c>
      <c r="C44" s="21" t="s">
        <v>146</v>
      </c>
      <c r="D44" s="24">
        <v>19700</v>
      </c>
      <c r="E44" s="22">
        <v>215.27175</v>
      </c>
      <c r="F44" s="23">
        <v>0.43734118716099002</v>
      </c>
      <c r="G44" s="22"/>
    </row>
    <row r="45" spans="1:7" x14ac:dyDescent="0.2">
      <c r="A45" s="21" t="s">
        <v>178</v>
      </c>
      <c r="B45" s="21" t="s">
        <v>177</v>
      </c>
      <c r="C45" s="21" t="s">
        <v>98</v>
      </c>
      <c r="D45" s="24">
        <v>23000</v>
      </c>
      <c r="E45" s="22">
        <v>210.73750000000001</v>
      </c>
      <c r="F45" s="23">
        <v>0.42812950807218803</v>
      </c>
      <c r="G45" s="22"/>
    </row>
    <row r="46" spans="1:7" x14ac:dyDescent="0.2">
      <c r="A46" s="21" t="s">
        <v>180</v>
      </c>
      <c r="B46" s="21" t="s">
        <v>179</v>
      </c>
      <c r="C46" s="21" t="s">
        <v>181</v>
      </c>
      <c r="D46" s="24">
        <v>7000</v>
      </c>
      <c r="E46" s="22">
        <v>200.66200000000001</v>
      </c>
      <c r="F46" s="23">
        <v>0.407660351616496</v>
      </c>
      <c r="G46" s="22"/>
    </row>
    <row r="47" spans="1:7" x14ac:dyDescent="0.2">
      <c r="A47" s="21" t="s">
        <v>183</v>
      </c>
      <c r="B47" s="21" t="s">
        <v>182</v>
      </c>
      <c r="C47" s="21" t="s">
        <v>166</v>
      </c>
      <c r="D47" s="24">
        <v>1900</v>
      </c>
      <c r="E47" s="22">
        <v>193.17965000000001</v>
      </c>
      <c r="F47" s="23">
        <v>0.39245937967403699</v>
      </c>
      <c r="G47" s="22"/>
    </row>
    <row r="48" spans="1:7" x14ac:dyDescent="0.2">
      <c r="A48" s="21" t="s">
        <v>185</v>
      </c>
      <c r="B48" s="21" t="s">
        <v>184</v>
      </c>
      <c r="C48" s="21" t="s">
        <v>129</v>
      </c>
      <c r="D48" s="24">
        <v>21500</v>
      </c>
      <c r="E48" s="22">
        <v>178.77250000000001</v>
      </c>
      <c r="F48" s="23">
        <v>0.36319014167784702</v>
      </c>
      <c r="G48" s="22"/>
    </row>
    <row r="49" spans="1:9" x14ac:dyDescent="0.2">
      <c r="A49" s="21" t="s">
        <v>187</v>
      </c>
      <c r="B49" s="21" t="s">
        <v>186</v>
      </c>
      <c r="C49" s="21" t="s">
        <v>146</v>
      </c>
      <c r="D49" s="24">
        <v>3365</v>
      </c>
      <c r="E49" s="22">
        <v>149.30673250000001</v>
      </c>
      <c r="F49" s="23">
        <v>0.30332815914154199</v>
      </c>
      <c r="G49" s="22"/>
    </row>
    <row r="50" spans="1:9" x14ac:dyDescent="0.2">
      <c r="A50" s="21" t="s">
        <v>189</v>
      </c>
      <c r="B50" s="21" t="s">
        <v>188</v>
      </c>
      <c r="C50" s="21" t="s">
        <v>114</v>
      </c>
      <c r="D50" s="24">
        <v>10000</v>
      </c>
      <c r="E50" s="22">
        <v>76.77</v>
      </c>
      <c r="F50" s="23">
        <v>0.15596418451724001</v>
      </c>
      <c r="G50" s="22"/>
    </row>
    <row r="51" spans="1:9" x14ac:dyDescent="0.2">
      <c r="A51" s="20" t="s">
        <v>30</v>
      </c>
      <c r="B51" s="20"/>
      <c r="C51" s="20"/>
      <c r="D51" s="20"/>
      <c r="E51" s="25">
        <f>SUM(E7:E50)</f>
        <v>19357.608392500002</v>
      </c>
      <c r="F51" s="26">
        <f>SUM(F7:F50)</f>
        <v>39.326476581221108</v>
      </c>
      <c r="G51" s="25"/>
      <c r="H51" s="14"/>
      <c r="I51" s="14"/>
    </row>
    <row r="52" spans="1:9" x14ac:dyDescent="0.2">
      <c r="A52" s="21"/>
      <c r="B52" s="21"/>
      <c r="C52" s="21"/>
      <c r="D52" s="21"/>
      <c r="E52" s="22"/>
      <c r="F52" s="23"/>
      <c r="G52" s="22"/>
    </row>
    <row r="53" spans="1:9" x14ac:dyDescent="0.2">
      <c r="A53" s="20" t="s">
        <v>62</v>
      </c>
      <c r="B53" s="21"/>
      <c r="C53" s="21"/>
      <c r="D53" s="21"/>
      <c r="E53" s="22"/>
      <c r="F53" s="23"/>
      <c r="G53" s="22"/>
    </row>
    <row r="54" spans="1:9" x14ac:dyDescent="0.2">
      <c r="A54" s="20" t="s">
        <v>63</v>
      </c>
      <c r="B54" s="21"/>
      <c r="C54" s="21"/>
      <c r="D54" s="21"/>
      <c r="E54" s="22"/>
      <c r="F54" s="23"/>
      <c r="G54" s="22"/>
    </row>
    <row r="55" spans="1:9" x14ac:dyDescent="0.2">
      <c r="A55" s="21" t="s">
        <v>191</v>
      </c>
      <c r="B55" s="21" t="s">
        <v>190</v>
      </c>
      <c r="C55" s="21" t="s">
        <v>66</v>
      </c>
      <c r="D55" s="24">
        <v>250</v>
      </c>
      <c r="E55" s="22">
        <v>2640.4707787000002</v>
      </c>
      <c r="F55" s="23">
        <v>5.3643203300970104</v>
      </c>
      <c r="G55" s="22">
        <v>8</v>
      </c>
    </row>
    <row r="56" spans="1:9" x14ac:dyDescent="0.2">
      <c r="A56" s="21" t="s">
        <v>193</v>
      </c>
      <c r="B56" s="21" t="s">
        <v>192</v>
      </c>
      <c r="C56" s="21" t="s">
        <v>66</v>
      </c>
      <c r="D56" s="24">
        <v>2500</v>
      </c>
      <c r="E56" s="22">
        <v>2631.6668442999999</v>
      </c>
      <c r="F56" s="23">
        <v>5.3464344573701696</v>
      </c>
      <c r="G56" s="22">
        <v>8.2637999999999998</v>
      </c>
    </row>
    <row r="57" spans="1:9" x14ac:dyDescent="0.2">
      <c r="A57" s="21" t="s">
        <v>195</v>
      </c>
      <c r="B57" s="21" t="s">
        <v>194</v>
      </c>
      <c r="C57" s="21" t="s">
        <v>66</v>
      </c>
      <c r="D57" s="24">
        <v>2500</v>
      </c>
      <c r="E57" s="22">
        <v>2560.8109426000001</v>
      </c>
      <c r="F57" s="23">
        <v>5.2024852203391099</v>
      </c>
      <c r="G57" s="22">
        <v>7.79</v>
      </c>
    </row>
    <row r="58" spans="1:9" x14ac:dyDescent="0.2">
      <c r="A58" s="21" t="s">
        <v>1144</v>
      </c>
      <c r="B58" s="21" t="s">
        <v>1145</v>
      </c>
      <c r="C58" s="21" t="s">
        <v>66</v>
      </c>
      <c r="D58" s="24">
        <v>150</v>
      </c>
      <c r="E58" s="22">
        <v>1592.6301229999999</v>
      </c>
      <c r="F58" s="23">
        <v>3.2355511055267301</v>
      </c>
      <c r="G58" s="22">
        <v>7.7999000000000001</v>
      </c>
    </row>
    <row r="59" spans="1:9" x14ac:dyDescent="0.2">
      <c r="A59" s="21" t="s">
        <v>1090</v>
      </c>
      <c r="B59" s="21" t="s">
        <v>1091</v>
      </c>
      <c r="C59" s="21" t="s">
        <v>66</v>
      </c>
      <c r="D59" s="24">
        <v>45</v>
      </c>
      <c r="E59" s="22">
        <v>488.92913609999999</v>
      </c>
      <c r="F59" s="23">
        <v>0.99329730361541202</v>
      </c>
      <c r="G59" s="22">
        <v>8.1</v>
      </c>
    </row>
    <row r="60" spans="1:9" x14ac:dyDescent="0.2">
      <c r="A60" s="20" t="s">
        <v>30</v>
      </c>
      <c r="B60" s="20"/>
      <c r="C60" s="20"/>
      <c r="D60" s="20"/>
      <c r="E60" s="25">
        <f>SUM(E54:E59)</f>
        <v>9914.5078247000001</v>
      </c>
      <c r="F60" s="26">
        <f>SUM(F54:F59)</f>
        <v>20.142088416948432</v>
      </c>
      <c r="G60" s="25"/>
      <c r="H60" s="14"/>
      <c r="I60" s="14"/>
    </row>
    <row r="61" spans="1:9" x14ac:dyDescent="0.2">
      <c r="A61" s="21"/>
      <c r="B61" s="21"/>
      <c r="C61" s="21"/>
      <c r="D61" s="21"/>
      <c r="E61" s="22"/>
      <c r="F61" s="23"/>
      <c r="G61" s="22"/>
    </row>
    <row r="62" spans="1:9" x14ac:dyDescent="0.2">
      <c r="A62" s="20" t="s">
        <v>23</v>
      </c>
      <c r="B62" s="21"/>
      <c r="C62" s="21"/>
      <c r="D62" s="21"/>
      <c r="E62" s="22"/>
      <c r="F62" s="23"/>
      <c r="G62" s="22"/>
    </row>
    <row r="63" spans="1:9" x14ac:dyDescent="0.2">
      <c r="A63" s="20" t="s">
        <v>24</v>
      </c>
      <c r="B63" s="21"/>
      <c r="C63" s="21"/>
      <c r="D63" s="21"/>
      <c r="E63" s="22"/>
      <c r="F63" s="23"/>
      <c r="G63" s="22"/>
    </row>
    <row r="64" spans="1:9" x14ac:dyDescent="0.2">
      <c r="A64" s="21" t="s">
        <v>26</v>
      </c>
      <c r="B64" s="21" t="s">
        <v>25</v>
      </c>
      <c r="C64" s="21" t="s">
        <v>27</v>
      </c>
      <c r="D64" s="24">
        <v>500</v>
      </c>
      <c r="E64" s="22">
        <v>2478.6849999999999</v>
      </c>
      <c r="F64" s="23">
        <v>5.0356400247507498</v>
      </c>
      <c r="G64" s="22">
        <v>7.2994000000000003</v>
      </c>
    </row>
    <row r="65" spans="1:9" x14ac:dyDescent="0.2">
      <c r="A65" s="21" t="s">
        <v>197</v>
      </c>
      <c r="B65" s="21" t="s">
        <v>196</v>
      </c>
      <c r="C65" s="21" t="s">
        <v>28</v>
      </c>
      <c r="D65" s="24">
        <v>300</v>
      </c>
      <c r="E65" s="22">
        <v>1491.8955000000001</v>
      </c>
      <c r="F65" s="23">
        <v>3.0309009384191801</v>
      </c>
      <c r="G65" s="22">
        <v>7.3437000000000001</v>
      </c>
    </row>
    <row r="66" spans="1:9" x14ac:dyDescent="0.2">
      <c r="A66" s="21" t="s">
        <v>199</v>
      </c>
      <c r="B66" s="21" t="s">
        <v>198</v>
      </c>
      <c r="C66" s="21" t="s">
        <v>28</v>
      </c>
      <c r="D66" s="24">
        <v>200</v>
      </c>
      <c r="E66" s="22">
        <v>991.59199999999998</v>
      </c>
      <c r="F66" s="23">
        <v>2.0144957360143199</v>
      </c>
      <c r="G66" s="22">
        <v>7.3693999999999997</v>
      </c>
    </row>
    <row r="67" spans="1:9" x14ac:dyDescent="0.2">
      <c r="A67" s="20" t="s">
        <v>30</v>
      </c>
      <c r="B67" s="20"/>
      <c r="C67" s="20"/>
      <c r="D67" s="20"/>
      <c r="E67" s="25">
        <f>SUM(E63:E66)</f>
        <v>4962.1724999999997</v>
      </c>
      <c r="F67" s="26">
        <f>SUM(F63:F66)</f>
        <v>10.081036699184249</v>
      </c>
      <c r="G67" s="25"/>
      <c r="H67" s="14"/>
      <c r="I67" s="14"/>
    </row>
    <row r="68" spans="1:9" x14ac:dyDescent="0.2">
      <c r="A68" s="21"/>
      <c r="B68" s="21"/>
      <c r="C68" s="21"/>
      <c r="D68" s="21"/>
      <c r="E68" s="22"/>
      <c r="F68" s="23"/>
      <c r="G68" s="22"/>
    </row>
    <row r="69" spans="1:9" x14ac:dyDescent="0.2">
      <c r="A69" s="20" t="s">
        <v>31</v>
      </c>
      <c r="B69" s="21"/>
      <c r="C69" s="21"/>
      <c r="D69" s="21"/>
      <c r="E69" s="22"/>
      <c r="F69" s="23"/>
      <c r="G69" s="22"/>
    </row>
    <row r="70" spans="1:9" x14ac:dyDescent="0.2">
      <c r="A70" s="21" t="s">
        <v>33</v>
      </c>
      <c r="B70" s="21" t="s">
        <v>32</v>
      </c>
      <c r="C70" s="21" t="s">
        <v>28</v>
      </c>
      <c r="D70" s="24">
        <v>300</v>
      </c>
      <c r="E70" s="22">
        <v>1485.12</v>
      </c>
      <c r="F70" s="23">
        <v>3.01713598684699</v>
      </c>
      <c r="G70" s="22">
        <v>7.9501999999999997</v>
      </c>
    </row>
    <row r="71" spans="1:9" x14ac:dyDescent="0.2">
      <c r="A71" s="21" t="s">
        <v>201</v>
      </c>
      <c r="B71" s="21" t="s">
        <v>200</v>
      </c>
      <c r="C71" s="21" t="s">
        <v>28</v>
      </c>
      <c r="D71" s="24">
        <v>200</v>
      </c>
      <c r="E71" s="22">
        <v>989.16</v>
      </c>
      <c r="F71" s="23">
        <v>2.0095549401729</v>
      </c>
      <c r="G71" s="22">
        <v>7.9999000000000002</v>
      </c>
    </row>
    <row r="72" spans="1:9" x14ac:dyDescent="0.2">
      <c r="A72" s="20" t="s">
        <v>30</v>
      </c>
      <c r="B72" s="20"/>
      <c r="C72" s="20"/>
      <c r="D72" s="20"/>
      <c r="E72" s="25">
        <f>SUM(E69:E71)</f>
        <v>2474.2799999999997</v>
      </c>
      <c r="F72" s="26">
        <f>SUM(F69:F71)</f>
        <v>5.0266909270198905</v>
      </c>
      <c r="G72" s="25"/>
      <c r="H72" s="14"/>
      <c r="I72" s="14"/>
    </row>
    <row r="73" spans="1:9" x14ac:dyDescent="0.2">
      <c r="A73" s="21"/>
      <c r="B73" s="21"/>
      <c r="C73" s="21"/>
      <c r="D73" s="21"/>
      <c r="E73" s="22"/>
      <c r="F73" s="23"/>
      <c r="G73" s="22"/>
    </row>
    <row r="74" spans="1:9" x14ac:dyDescent="0.2">
      <c r="A74" s="20" t="s">
        <v>56</v>
      </c>
      <c r="B74" s="21"/>
      <c r="C74" s="21"/>
      <c r="D74" s="21"/>
      <c r="E74" s="22"/>
      <c r="F74" s="23"/>
      <c r="G74" s="22"/>
    </row>
    <row r="75" spans="1:9" x14ac:dyDescent="0.2">
      <c r="A75" s="21" t="s">
        <v>203</v>
      </c>
      <c r="B75" s="21" t="s">
        <v>202</v>
      </c>
      <c r="C75" s="21" t="s">
        <v>59</v>
      </c>
      <c r="D75" s="24">
        <v>5000000</v>
      </c>
      <c r="E75" s="22">
        <v>4947.4769444000003</v>
      </c>
      <c r="F75" s="23">
        <v>10.0511815429359</v>
      </c>
      <c r="G75" s="22">
        <v>7.1212790017999996</v>
      </c>
    </row>
    <row r="76" spans="1:9" x14ac:dyDescent="0.2">
      <c r="A76" s="21" t="s">
        <v>205</v>
      </c>
      <c r="B76" s="21" t="s">
        <v>204</v>
      </c>
      <c r="C76" s="21" t="s">
        <v>59</v>
      </c>
      <c r="D76" s="24">
        <v>5000000</v>
      </c>
      <c r="E76" s="22">
        <v>4899.6438889000001</v>
      </c>
      <c r="F76" s="23">
        <v>9.9540049961855797</v>
      </c>
      <c r="G76" s="22">
        <v>7.1496093580500002</v>
      </c>
    </row>
    <row r="77" spans="1:9" x14ac:dyDescent="0.2">
      <c r="A77" s="21" t="s">
        <v>207</v>
      </c>
      <c r="B77" s="21" t="s">
        <v>206</v>
      </c>
      <c r="C77" s="21" t="s">
        <v>59</v>
      </c>
      <c r="D77" s="24">
        <v>500000</v>
      </c>
      <c r="E77" s="22">
        <v>490.61577779999999</v>
      </c>
      <c r="F77" s="23">
        <v>0.99672384650082602</v>
      </c>
      <c r="G77" s="22">
        <v>7.1258060127999903</v>
      </c>
    </row>
    <row r="78" spans="1:9" x14ac:dyDescent="0.2">
      <c r="A78" s="20" t="s">
        <v>30</v>
      </c>
      <c r="B78" s="20"/>
      <c r="C78" s="20"/>
      <c r="D78" s="20"/>
      <c r="E78" s="25">
        <f>SUM(E75:E77)</f>
        <v>10337.736611099999</v>
      </c>
      <c r="F78" s="26">
        <f>SUM(F75:F77)</f>
        <v>21.001910385622306</v>
      </c>
      <c r="G78" s="25"/>
      <c r="H78" s="14"/>
      <c r="I78" s="14"/>
    </row>
    <row r="79" spans="1:9" x14ac:dyDescent="0.2">
      <c r="A79" s="21"/>
      <c r="B79" s="21"/>
      <c r="C79" s="21"/>
      <c r="D79" s="21"/>
      <c r="E79" s="22"/>
      <c r="F79" s="23"/>
      <c r="G79" s="22"/>
    </row>
    <row r="80" spans="1:9" x14ac:dyDescent="0.2">
      <c r="A80" s="20" t="s">
        <v>36</v>
      </c>
      <c r="B80" s="20"/>
      <c r="C80" s="20"/>
      <c r="D80" s="20"/>
      <c r="E80" s="25">
        <f>E51+E60+E67+E72+E78</f>
        <v>47046.305328300004</v>
      </c>
      <c r="F80" s="26">
        <f>F51+F60+F67+F72+F78</f>
        <v>95.578203009995988</v>
      </c>
      <c r="G80" s="25"/>
      <c r="H80" s="14"/>
      <c r="I80" s="14"/>
    </row>
    <row r="81" spans="1:9" x14ac:dyDescent="0.2">
      <c r="A81" s="20"/>
      <c r="B81" s="20"/>
      <c r="C81" s="20"/>
      <c r="D81" s="20"/>
      <c r="E81" s="25"/>
      <c r="F81" s="26"/>
      <c r="G81" s="25"/>
      <c r="H81" s="14"/>
      <c r="I81" s="14"/>
    </row>
    <row r="82" spans="1:9" x14ac:dyDescent="0.2">
      <c r="A82" s="20" t="s">
        <v>38</v>
      </c>
      <c r="B82" s="20"/>
      <c r="C82" s="20"/>
      <c r="D82" s="20"/>
      <c r="E82" s="25">
        <f>E84-(E51+E60+E67+E72+E78)</f>
        <v>2176.5340290999957</v>
      </c>
      <c r="F82" s="26">
        <f>F84-(F51+F60+F67+F72+F78)</f>
        <v>4.4217969900040117</v>
      </c>
      <c r="G82" s="25"/>
      <c r="H82" s="14"/>
      <c r="I82" s="14"/>
    </row>
    <row r="83" spans="1:9" x14ac:dyDescent="0.2">
      <c r="A83" s="20"/>
      <c r="B83" s="20"/>
      <c r="C83" s="20"/>
      <c r="D83" s="20"/>
      <c r="E83" s="25"/>
      <c r="F83" s="26"/>
      <c r="G83" s="25"/>
      <c r="H83" s="14"/>
      <c r="I83" s="14"/>
    </row>
    <row r="84" spans="1:9" x14ac:dyDescent="0.2">
      <c r="A84" s="27" t="s">
        <v>37</v>
      </c>
      <c r="B84" s="27"/>
      <c r="C84" s="27"/>
      <c r="D84" s="27"/>
      <c r="E84" s="28">
        <v>49222.8393574</v>
      </c>
      <c r="F84" s="29">
        <v>100</v>
      </c>
      <c r="G84" s="28"/>
      <c r="H84" s="14"/>
      <c r="I84" s="14"/>
    </row>
    <row r="86" spans="1:9" x14ac:dyDescent="0.2">
      <c r="A86" s="14" t="s">
        <v>39</v>
      </c>
    </row>
    <row r="87" spans="1:9" x14ac:dyDescent="0.2">
      <c r="A87" s="14" t="s">
        <v>41</v>
      </c>
    </row>
    <row r="89" spans="1:9" x14ac:dyDescent="0.2">
      <c r="A89" s="14" t="s">
        <v>42</v>
      </c>
    </row>
    <row r="90" spans="1:9" x14ac:dyDescent="0.2">
      <c r="A90" s="14" t="s">
        <v>43</v>
      </c>
    </row>
    <row r="91" spans="1:9" x14ac:dyDescent="0.2">
      <c r="A91" s="14" t="s">
        <v>44</v>
      </c>
      <c r="B91" s="14"/>
      <c r="C91" s="30" t="s">
        <v>46</v>
      </c>
      <c r="D91" s="14" t="s">
        <v>45</v>
      </c>
    </row>
    <row r="92" spans="1:9" x14ac:dyDescent="0.2">
      <c r="A92" s="7" t="s">
        <v>64</v>
      </c>
      <c r="C92" s="31">
        <v>175.7799</v>
      </c>
      <c r="D92" s="31">
        <v>190.5453</v>
      </c>
    </row>
    <row r="93" spans="1:9" x14ac:dyDescent="0.2">
      <c r="A93" s="7" t="s">
        <v>72</v>
      </c>
      <c r="C93" s="31">
        <v>16.914300000000001</v>
      </c>
      <c r="D93" s="31">
        <v>17.0626</v>
      </c>
    </row>
    <row r="94" spans="1:9" x14ac:dyDescent="0.2">
      <c r="A94" s="7" t="s">
        <v>65</v>
      </c>
      <c r="C94" s="31">
        <v>189.75299999999999</v>
      </c>
      <c r="D94" s="31">
        <v>206.4915</v>
      </c>
    </row>
    <row r="95" spans="1:9" x14ac:dyDescent="0.2">
      <c r="A95" s="7" t="s">
        <v>73</v>
      </c>
      <c r="C95" s="31">
        <v>18.7087</v>
      </c>
      <c r="D95" s="31">
        <v>18.725200000000001</v>
      </c>
    </row>
    <row r="97" spans="1:5" x14ac:dyDescent="0.2">
      <c r="A97" s="14" t="s">
        <v>47</v>
      </c>
    </row>
    <row r="98" spans="1:5" x14ac:dyDescent="0.2">
      <c r="A98" s="87" t="s">
        <v>48</v>
      </c>
      <c r="B98" s="88"/>
      <c r="C98" s="32" t="s">
        <v>49</v>
      </c>
    </row>
    <row r="99" spans="1:5" x14ac:dyDescent="0.2">
      <c r="A99" s="83" t="s">
        <v>72</v>
      </c>
      <c r="B99" s="84"/>
      <c r="C99" s="33">
        <v>1.25</v>
      </c>
    </row>
    <row r="100" spans="1:5" x14ac:dyDescent="0.2">
      <c r="A100" s="83" t="s">
        <v>73</v>
      </c>
      <c r="B100" s="84"/>
      <c r="C100" s="33">
        <v>1.6</v>
      </c>
    </row>
    <row r="101" spans="1:5" x14ac:dyDescent="0.2">
      <c r="A101" s="7" t="s">
        <v>50</v>
      </c>
    </row>
    <row r="102" spans="1:5" x14ac:dyDescent="0.2">
      <c r="A102" s="7" t="s">
        <v>51</v>
      </c>
    </row>
    <row r="104" spans="1:5" x14ac:dyDescent="0.2">
      <c r="A104" s="14" t="s">
        <v>949</v>
      </c>
      <c r="D104" s="34">
        <v>1.7048790876442199</v>
      </c>
      <c r="E104" s="10" t="s">
        <v>52</v>
      </c>
    </row>
    <row r="106" spans="1:5" x14ac:dyDescent="0.2">
      <c r="A106" s="14" t="s">
        <v>843</v>
      </c>
      <c r="D106" s="30" t="s">
        <v>53</v>
      </c>
    </row>
    <row r="108" spans="1:5" x14ac:dyDescent="0.2">
      <c r="A108" s="14" t="s">
        <v>950</v>
      </c>
    </row>
    <row r="109" spans="1:5" x14ac:dyDescent="0.2">
      <c r="A109" s="53"/>
    </row>
    <row r="110" spans="1:5" x14ac:dyDescent="0.2">
      <c r="A110" s="53" t="s">
        <v>814</v>
      </c>
    </row>
    <row r="111" spans="1:5" x14ac:dyDescent="0.2">
      <c r="A111" s="54"/>
    </row>
    <row r="112" spans="1:5" x14ac:dyDescent="0.2">
      <c r="A112" s="55"/>
    </row>
    <row r="113" spans="1:1" x14ac:dyDescent="0.2">
      <c r="A113" s="55"/>
    </row>
    <row r="114" spans="1:1" x14ac:dyDescent="0.2">
      <c r="A114" s="55"/>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5"/>
    </row>
    <row r="124" spans="1:1" x14ac:dyDescent="0.2">
      <c r="A124" s="53" t="s">
        <v>1146</v>
      </c>
    </row>
    <row r="125" spans="1:1" x14ac:dyDescent="0.2">
      <c r="A125" s="55"/>
    </row>
    <row r="126" spans="1:1" x14ac:dyDescent="0.2">
      <c r="A126" s="53" t="s">
        <v>815</v>
      </c>
    </row>
    <row r="127" spans="1:1" x14ac:dyDescent="0.2">
      <c r="A127" s="55"/>
    </row>
    <row r="128" spans="1:1" x14ac:dyDescent="0.2">
      <c r="A128" s="55"/>
    </row>
    <row r="129" spans="1:1" x14ac:dyDescent="0.2">
      <c r="A129" s="55"/>
    </row>
    <row r="130" spans="1:1" x14ac:dyDescent="0.2">
      <c r="A130" s="55"/>
    </row>
    <row r="131" spans="1:1" x14ac:dyDescent="0.2">
      <c r="A131" s="55"/>
    </row>
    <row r="132" spans="1:1" x14ac:dyDescent="0.2">
      <c r="A132" s="55"/>
    </row>
    <row r="133" spans="1:1" x14ac:dyDescent="0.2">
      <c r="A133" s="55"/>
    </row>
    <row r="134" spans="1:1" x14ac:dyDescent="0.2">
      <c r="A134" s="55"/>
    </row>
    <row r="135" spans="1:1" x14ac:dyDescent="0.2">
      <c r="A135" s="55"/>
    </row>
    <row r="136" spans="1:1" x14ac:dyDescent="0.2">
      <c r="A136" s="55"/>
    </row>
    <row r="137" spans="1:1" x14ac:dyDescent="0.2">
      <c r="A137" s="55"/>
    </row>
    <row r="138" spans="1:1" x14ac:dyDescent="0.2">
      <c r="A138" s="55"/>
    </row>
    <row r="139" spans="1:1" x14ac:dyDescent="0.2">
      <c r="A139" s="55"/>
    </row>
    <row r="140" spans="1:1" x14ac:dyDescent="0.2">
      <c r="A140" s="55"/>
    </row>
    <row r="141" spans="1:1" x14ac:dyDescent="0.2">
      <c r="A141" s="54"/>
    </row>
  </sheetData>
  <mergeCells count="4">
    <mergeCell ref="A1:G1"/>
    <mergeCell ref="A98:B98"/>
    <mergeCell ref="A99:B99"/>
    <mergeCell ref="A100:B100"/>
  </mergeCells>
  <conditionalFormatting sqref="F2:F3">
    <cfRule type="cellIs" dxfId="65" priority="2" stopIfTrue="1" operator="between">
      <formula>0.009</formula>
      <formula>-0.009</formula>
    </cfRule>
  </conditionalFormatting>
  <conditionalFormatting sqref="F5:F65536">
    <cfRule type="cellIs" dxfId="64" priority="1" stopIfTrue="1" operator="between">
      <formula>0.009</formula>
      <formula>-0.009</formula>
    </cfRule>
  </conditionalFormatting>
  <hyperlinks>
    <hyperlink ref="A109"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54"/>
  <sheetViews>
    <sheetView workbookViewId="0">
      <selection sqref="A1:G1"/>
    </sheetView>
  </sheetViews>
  <sheetFormatPr defaultColWidth="9.140625" defaultRowHeight="11.25" x14ac:dyDescent="0.2"/>
  <cols>
    <col min="1" max="1" width="38.7109375" style="7" bestFit="1" customWidth="1"/>
    <col min="2" max="2" width="54.28515625" style="7" bestFit="1" customWidth="1"/>
    <col min="3" max="3" width="25.5703125" style="7" bestFit="1" customWidth="1"/>
    <col min="4" max="4" width="15.140625" style="7" bestFit="1" customWidth="1"/>
    <col min="5" max="5" width="23" style="10" customWidth="1"/>
    <col min="6" max="6" width="13.5703125" style="11" bestFit="1" customWidth="1"/>
    <col min="7" max="7" width="8.85546875" style="10" customWidth="1"/>
    <col min="8" max="16384" width="9.140625" style="7"/>
  </cols>
  <sheetData>
    <row r="1" spans="1:7" s="1" customFormat="1" ht="15" x14ac:dyDescent="0.2">
      <c r="A1" s="85" t="s">
        <v>1147</v>
      </c>
      <c r="B1" s="86"/>
      <c r="C1" s="86"/>
      <c r="D1" s="86"/>
      <c r="E1" s="86"/>
      <c r="F1" s="86"/>
      <c r="G1" s="86"/>
    </row>
    <row r="2" spans="1:7" s="1" customFormat="1" ht="12" x14ac:dyDescent="0.2">
      <c r="A2" s="35" t="s">
        <v>1148</v>
      </c>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0" t="s">
        <v>6</v>
      </c>
      <c r="F4" s="12" t="s">
        <v>3</v>
      </c>
      <c r="G4" s="12" t="s">
        <v>5</v>
      </c>
    </row>
    <row r="5" spans="1:7" x14ac:dyDescent="0.2">
      <c r="A5" s="16" t="s">
        <v>74</v>
      </c>
      <c r="B5" s="17"/>
      <c r="C5" s="17"/>
      <c r="D5" s="17"/>
      <c r="E5" s="18"/>
      <c r="F5" s="19"/>
      <c r="G5" s="18"/>
    </row>
    <row r="6" spans="1:7" x14ac:dyDescent="0.2">
      <c r="A6" s="20" t="s">
        <v>63</v>
      </c>
      <c r="B6" s="21"/>
      <c r="C6" s="21"/>
      <c r="D6" s="21"/>
      <c r="E6" s="22"/>
      <c r="F6" s="23"/>
      <c r="G6" s="22"/>
    </row>
    <row r="7" spans="1:7" x14ac:dyDescent="0.2">
      <c r="A7" s="21" t="s">
        <v>76</v>
      </c>
      <c r="B7" s="21" t="s">
        <v>75</v>
      </c>
      <c r="C7" s="21" t="s">
        <v>77</v>
      </c>
      <c r="D7" s="24">
        <v>42000</v>
      </c>
      <c r="E7" s="22">
        <v>431.82299999999998</v>
      </c>
      <c r="F7" s="23">
        <v>1.87750960588698</v>
      </c>
      <c r="G7" s="22"/>
    </row>
    <row r="8" spans="1:7" x14ac:dyDescent="0.2">
      <c r="A8" s="21" t="s">
        <v>79</v>
      </c>
      <c r="B8" s="21" t="s">
        <v>78</v>
      </c>
      <c r="C8" s="21" t="s">
        <v>77</v>
      </c>
      <c r="D8" s="24">
        <v>29000</v>
      </c>
      <c r="E8" s="22">
        <v>424.1395</v>
      </c>
      <c r="F8" s="23">
        <v>1.8441027585054599</v>
      </c>
      <c r="G8" s="22"/>
    </row>
    <row r="9" spans="1:7" x14ac:dyDescent="0.2">
      <c r="A9" s="21" t="s">
        <v>84</v>
      </c>
      <c r="B9" s="21" t="s">
        <v>83</v>
      </c>
      <c r="C9" s="21" t="s">
        <v>85</v>
      </c>
      <c r="D9" s="24">
        <v>8900</v>
      </c>
      <c r="E9" s="22">
        <v>309.69774999999998</v>
      </c>
      <c r="F9" s="23">
        <v>1.3465250821438099</v>
      </c>
      <c r="G9" s="22"/>
    </row>
    <row r="10" spans="1:7" x14ac:dyDescent="0.2">
      <c r="A10" s="21" t="s">
        <v>81</v>
      </c>
      <c r="B10" s="21" t="s">
        <v>80</v>
      </c>
      <c r="C10" s="21" t="s">
        <v>82</v>
      </c>
      <c r="D10" s="24">
        <v>17000</v>
      </c>
      <c r="E10" s="22">
        <v>282.35300000000001</v>
      </c>
      <c r="F10" s="23">
        <v>1.2276337058262501</v>
      </c>
      <c r="G10" s="22"/>
    </row>
    <row r="11" spans="1:7" x14ac:dyDescent="0.2">
      <c r="A11" s="21" t="s">
        <v>89</v>
      </c>
      <c r="B11" s="21" t="s">
        <v>88</v>
      </c>
      <c r="C11" s="21" t="s">
        <v>90</v>
      </c>
      <c r="D11" s="24">
        <v>7700</v>
      </c>
      <c r="E11" s="22">
        <v>219.70025000000001</v>
      </c>
      <c r="F11" s="23">
        <v>0.955227789605398</v>
      </c>
      <c r="G11" s="22"/>
    </row>
    <row r="12" spans="1:7" x14ac:dyDescent="0.2">
      <c r="A12" s="21" t="s">
        <v>87</v>
      </c>
      <c r="B12" s="21" t="s">
        <v>86</v>
      </c>
      <c r="C12" s="21" t="s">
        <v>77</v>
      </c>
      <c r="D12" s="24">
        <v>19000</v>
      </c>
      <c r="E12" s="22">
        <v>202.8725</v>
      </c>
      <c r="F12" s="23">
        <v>0.882062945976262</v>
      </c>
      <c r="G12" s="22"/>
    </row>
    <row r="13" spans="1:7" x14ac:dyDescent="0.2">
      <c r="A13" s="21" t="s">
        <v>97</v>
      </c>
      <c r="B13" s="21" t="s">
        <v>96</v>
      </c>
      <c r="C13" s="21" t="s">
        <v>98</v>
      </c>
      <c r="D13" s="24">
        <v>14000</v>
      </c>
      <c r="E13" s="22">
        <v>198.583</v>
      </c>
      <c r="F13" s="23">
        <v>0.86341276417850599</v>
      </c>
      <c r="G13" s="22"/>
    </row>
    <row r="14" spans="1:7" x14ac:dyDescent="0.2">
      <c r="A14" s="21" t="s">
        <v>95</v>
      </c>
      <c r="B14" s="21" t="s">
        <v>94</v>
      </c>
      <c r="C14" s="21" t="s">
        <v>82</v>
      </c>
      <c r="D14" s="24">
        <v>12500</v>
      </c>
      <c r="E14" s="22">
        <v>197</v>
      </c>
      <c r="F14" s="23">
        <v>0.856530088392086</v>
      </c>
      <c r="G14" s="22"/>
    </row>
    <row r="15" spans="1:7" x14ac:dyDescent="0.2">
      <c r="A15" s="21" t="s">
        <v>100</v>
      </c>
      <c r="B15" s="21" t="s">
        <v>99</v>
      </c>
      <c r="C15" s="21" t="s">
        <v>101</v>
      </c>
      <c r="D15" s="24">
        <v>25000</v>
      </c>
      <c r="E15" s="22">
        <v>177.72499999999999</v>
      </c>
      <c r="F15" s="23">
        <v>0.77272492365220102</v>
      </c>
      <c r="G15" s="22"/>
    </row>
    <row r="16" spans="1:7" x14ac:dyDescent="0.2">
      <c r="A16" s="21" t="s">
        <v>103</v>
      </c>
      <c r="B16" s="21" t="s">
        <v>102</v>
      </c>
      <c r="C16" s="21" t="s">
        <v>104</v>
      </c>
      <c r="D16" s="24">
        <v>15000</v>
      </c>
      <c r="E16" s="22">
        <v>175.60499999999999</v>
      </c>
      <c r="F16" s="23">
        <v>0.76350744249793001</v>
      </c>
      <c r="G16" s="22"/>
    </row>
    <row r="17" spans="1:7" x14ac:dyDescent="0.2">
      <c r="A17" s="21" t="s">
        <v>106</v>
      </c>
      <c r="B17" s="21" t="s">
        <v>105</v>
      </c>
      <c r="C17" s="21" t="s">
        <v>77</v>
      </c>
      <c r="D17" s="24">
        <v>26000</v>
      </c>
      <c r="E17" s="22">
        <v>166.53</v>
      </c>
      <c r="F17" s="23">
        <v>0.72405053614179704</v>
      </c>
      <c r="G17" s="22"/>
    </row>
    <row r="18" spans="1:7" x14ac:dyDescent="0.2">
      <c r="A18" s="21" t="s">
        <v>111</v>
      </c>
      <c r="B18" s="21" t="s">
        <v>110</v>
      </c>
      <c r="C18" s="21" t="s">
        <v>77</v>
      </c>
      <c r="D18" s="24">
        <v>9500</v>
      </c>
      <c r="E18" s="22">
        <v>145.73474999999999</v>
      </c>
      <c r="F18" s="23">
        <v>0.63363552436192205</v>
      </c>
      <c r="G18" s="22"/>
    </row>
    <row r="19" spans="1:7" x14ac:dyDescent="0.2">
      <c r="A19" s="21" t="s">
        <v>113</v>
      </c>
      <c r="B19" s="21" t="s">
        <v>112</v>
      </c>
      <c r="C19" s="21" t="s">
        <v>114</v>
      </c>
      <c r="D19" s="24">
        <v>102200</v>
      </c>
      <c r="E19" s="22">
        <v>142.62010000000001</v>
      </c>
      <c r="F19" s="23">
        <v>0.62009343583496501</v>
      </c>
      <c r="G19" s="22"/>
    </row>
    <row r="20" spans="1:7" x14ac:dyDescent="0.2">
      <c r="A20" s="21" t="s">
        <v>116</v>
      </c>
      <c r="B20" s="21" t="s">
        <v>115</v>
      </c>
      <c r="C20" s="21" t="s">
        <v>117</v>
      </c>
      <c r="D20" s="24">
        <v>70000</v>
      </c>
      <c r="E20" s="22">
        <v>130.13</v>
      </c>
      <c r="F20" s="23">
        <v>0.56578812387036603</v>
      </c>
      <c r="G20" s="22"/>
    </row>
    <row r="21" spans="1:7" x14ac:dyDescent="0.2">
      <c r="A21" s="21" t="s">
        <v>134</v>
      </c>
      <c r="B21" s="21" t="s">
        <v>133</v>
      </c>
      <c r="C21" s="21" t="s">
        <v>135</v>
      </c>
      <c r="D21" s="24">
        <v>50000</v>
      </c>
      <c r="E21" s="22">
        <v>126.125</v>
      </c>
      <c r="F21" s="23">
        <v>0.54837491065204003</v>
      </c>
      <c r="G21" s="22"/>
    </row>
    <row r="22" spans="1:7" x14ac:dyDescent="0.2">
      <c r="A22" s="21" t="s">
        <v>92</v>
      </c>
      <c r="B22" s="21" t="s">
        <v>91</v>
      </c>
      <c r="C22" s="21" t="s">
        <v>93</v>
      </c>
      <c r="D22" s="24">
        <v>14000</v>
      </c>
      <c r="E22" s="22">
        <v>123.788</v>
      </c>
      <c r="F22" s="23">
        <v>0.53821394203999795</v>
      </c>
      <c r="G22" s="22"/>
    </row>
    <row r="23" spans="1:7" x14ac:dyDescent="0.2">
      <c r="A23" s="21" t="s">
        <v>122</v>
      </c>
      <c r="B23" s="21" t="s">
        <v>121</v>
      </c>
      <c r="C23" s="21" t="s">
        <v>123</v>
      </c>
      <c r="D23" s="24">
        <v>90000</v>
      </c>
      <c r="E23" s="22">
        <v>122.355</v>
      </c>
      <c r="F23" s="23">
        <v>0.53198344652392704</v>
      </c>
      <c r="G23" s="22"/>
    </row>
    <row r="24" spans="1:7" x14ac:dyDescent="0.2">
      <c r="A24" s="21" t="s">
        <v>119</v>
      </c>
      <c r="B24" s="21" t="s">
        <v>118</v>
      </c>
      <c r="C24" s="21" t="s">
        <v>120</v>
      </c>
      <c r="D24" s="24">
        <v>70000</v>
      </c>
      <c r="E24" s="22">
        <v>120.82</v>
      </c>
      <c r="F24" s="23">
        <v>0.52530946842402004</v>
      </c>
      <c r="G24" s="22"/>
    </row>
    <row r="25" spans="1:7" x14ac:dyDescent="0.2">
      <c r="A25" s="21" t="s">
        <v>125</v>
      </c>
      <c r="B25" s="21" t="s">
        <v>124</v>
      </c>
      <c r="C25" s="21" t="s">
        <v>126</v>
      </c>
      <c r="D25" s="24">
        <v>11000</v>
      </c>
      <c r="E25" s="22">
        <v>119.8725</v>
      </c>
      <c r="F25" s="23">
        <v>0.52118986304964598</v>
      </c>
      <c r="G25" s="22"/>
    </row>
    <row r="26" spans="1:7" x14ac:dyDescent="0.2">
      <c r="A26" s="21" t="s">
        <v>131</v>
      </c>
      <c r="B26" s="21" t="s">
        <v>130</v>
      </c>
      <c r="C26" s="21" t="s">
        <v>132</v>
      </c>
      <c r="D26" s="24">
        <v>22000</v>
      </c>
      <c r="E26" s="22">
        <v>116.127</v>
      </c>
      <c r="F26" s="23">
        <v>0.50490492169902401</v>
      </c>
      <c r="G26" s="22"/>
    </row>
    <row r="27" spans="1:7" x14ac:dyDescent="0.2">
      <c r="A27" s="21" t="s">
        <v>128</v>
      </c>
      <c r="B27" s="21" t="s">
        <v>127</v>
      </c>
      <c r="C27" s="21" t="s">
        <v>129</v>
      </c>
      <c r="D27" s="24">
        <v>8000</v>
      </c>
      <c r="E27" s="22">
        <v>116.044</v>
      </c>
      <c r="F27" s="23">
        <v>0.50454404861609803</v>
      </c>
      <c r="G27" s="22"/>
    </row>
    <row r="28" spans="1:7" x14ac:dyDescent="0.2">
      <c r="A28" s="21" t="s">
        <v>108</v>
      </c>
      <c r="B28" s="21" t="s">
        <v>107</v>
      </c>
      <c r="C28" s="21" t="s">
        <v>109</v>
      </c>
      <c r="D28" s="24">
        <v>34000</v>
      </c>
      <c r="E28" s="22">
        <v>107.95</v>
      </c>
      <c r="F28" s="23">
        <v>0.469352401228049</v>
      </c>
      <c r="G28" s="22"/>
    </row>
    <row r="29" spans="1:7" x14ac:dyDescent="0.2">
      <c r="A29" s="21" t="s">
        <v>140</v>
      </c>
      <c r="B29" s="21" t="s">
        <v>139</v>
      </c>
      <c r="C29" s="21" t="s">
        <v>141</v>
      </c>
      <c r="D29" s="24">
        <v>11000</v>
      </c>
      <c r="E29" s="22">
        <v>97.625</v>
      </c>
      <c r="F29" s="23">
        <v>0.424460659285672</v>
      </c>
      <c r="G29" s="22"/>
    </row>
    <row r="30" spans="1:7" x14ac:dyDescent="0.2">
      <c r="A30" s="21" t="s">
        <v>137</v>
      </c>
      <c r="B30" s="21" t="s">
        <v>136</v>
      </c>
      <c r="C30" s="21" t="s">
        <v>138</v>
      </c>
      <c r="D30" s="24">
        <v>18000</v>
      </c>
      <c r="E30" s="22">
        <v>92.727000000000004</v>
      </c>
      <c r="F30" s="23">
        <v>0.40316479952453299</v>
      </c>
      <c r="G30" s="22"/>
    </row>
    <row r="31" spans="1:7" x14ac:dyDescent="0.2">
      <c r="A31" s="21" t="s">
        <v>145</v>
      </c>
      <c r="B31" s="21" t="s">
        <v>144</v>
      </c>
      <c r="C31" s="21" t="s">
        <v>146</v>
      </c>
      <c r="D31" s="24">
        <v>30000</v>
      </c>
      <c r="E31" s="22">
        <v>90.885000000000005</v>
      </c>
      <c r="F31" s="23">
        <v>0.39515602580464299</v>
      </c>
      <c r="G31" s="22"/>
    </row>
    <row r="32" spans="1:7" x14ac:dyDescent="0.2">
      <c r="A32" s="21" t="s">
        <v>163</v>
      </c>
      <c r="B32" s="21" t="s">
        <v>162</v>
      </c>
      <c r="C32" s="21" t="s">
        <v>117</v>
      </c>
      <c r="D32" s="24">
        <v>3000</v>
      </c>
      <c r="E32" s="22">
        <v>89.981999999999999</v>
      </c>
      <c r="F32" s="23">
        <v>0.39122990057714102</v>
      </c>
      <c r="G32" s="22"/>
    </row>
    <row r="33" spans="1:7" x14ac:dyDescent="0.2">
      <c r="A33" s="21" t="s">
        <v>148</v>
      </c>
      <c r="B33" s="21" t="s">
        <v>147</v>
      </c>
      <c r="C33" s="21" t="s">
        <v>149</v>
      </c>
      <c r="D33" s="24">
        <v>7000</v>
      </c>
      <c r="E33" s="22">
        <v>86.87</v>
      </c>
      <c r="F33" s="23">
        <v>0.37769933390162702</v>
      </c>
      <c r="G33" s="22"/>
    </row>
    <row r="34" spans="1:7" x14ac:dyDescent="0.2">
      <c r="A34" s="21" t="s">
        <v>155</v>
      </c>
      <c r="B34" s="21" t="s">
        <v>154</v>
      </c>
      <c r="C34" s="21" t="s">
        <v>156</v>
      </c>
      <c r="D34" s="24">
        <v>7900</v>
      </c>
      <c r="E34" s="22">
        <v>79.189599999999999</v>
      </c>
      <c r="F34" s="23">
        <v>0.34430596491235499</v>
      </c>
      <c r="G34" s="22"/>
    </row>
    <row r="35" spans="1:7" x14ac:dyDescent="0.2">
      <c r="A35" s="21" t="s">
        <v>158</v>
      </c>
      <c r="B35" s="21" t="s">
        <v>157</v>
      </c>
      <c r="C35" s="21" t="s">
        <v>159</v>
      </c>
      <c r="D35" s="24">
        <v>15611</v>
      </c>
      <c r="E35" s="22">
        <v>78.562357500000005</v>
      </c>
      <c r="F35" s="23">
        <v>0.34157879702419103</v>
      </c>
      <c r="G35" s="22"/>
    </row>
    <row r="36" spans="1:7" x14ac:dyDescent="0.2">
      <c r="A36" s="21" t="s">
        <v>153</v>
      </c>
      <c r="B36" s="21" t="s">
        <v>152</v>
      </c>
      <c r="C36" s="21" t="s">
        <v>129</v>
      </c>
      <c r="D36" s="24">
        <v>15000</v>
      </c>
      <c r="E36" s="22">
        <v>77.932500000000005</v>
      </c>
      <c r="F36" s="23">
        <v>0.33884025945998097</v>
      </c>
      <c r="G36" s="22"/>
    </row>
    <row r="37" spans="1:7" x14ac:dyDescent="0.2">
      <c r="A37" s="21" t="s">
        <v>143</v>
      </c>
      <c r="B37" s="21" t="s">
        <v>142</v>
      </c>
      <c r="C37" s="21" t="s">
        <v>82</v>
      </c>
      <c r="D37" s="24">
        <v>5500</v>
      </c>
      <c r="E37" s="22">
        <v>73.350750000000005</v>
      </c>
      <c r="F37" s="23">
        <v>0.31891941310216199</v>
      </c>
      <c r="G37" s="22"/>
    </row>
    <row r="38" spans="1:7" x14ac:dyDescent="0.2">
      <c r="A38" s="21" t="s">
        <v>168</v>
      </c>
      <c r="B38" s="21" t="s">
        <v>167</v>
      </c>
      <c r="C38" s="21" t="s">
        <v>166</v>
      </c>
      <c r="D38" s="24">
        <v>20000</v>
      </c>
      <c r="E38" s="22">
        <v>72.28</v>
      </c>
      <c r="F38" s="23">
        <v>0.31426393293898502</v>
      </c>
      <c r="G38" s="22"/>
    </row>
    <row r="39" spans="1:7" x14ac:dyDescent="0.2">
      <c r="A39" s="21" t="s">
        <v>170</v>
      </c>
      <c r="B39" s="21" t="s">
        <v>169</v>
      </c>
      <c r="C39" s="21" t="s">
        <v>171</v>
      </c>
      <c r="D39" s="24">
        <v>10000</v>
      </c>
      <c r="E39" s="22">
        <v>71.534999999999997</v>
      </c>
      <c r="F39" s="23">
        <v>0.31102477092958303</v>
      </c>
      <c r="G39" s="22"/>
    </row>
    <row r="40" spans="1:7" x14ac:dyDescent="0.2">
      <c r="A40" s="21" t="s">
        <v>176</v>
      </c>
      <c r="B40" s="21" t="s">
        <v>175</v>
      </c>
      <c r="C40" s="21" t="s">
        <v>146</v>
      </c>
      <c r="D40" s="24">
        <v>6400</v>
      </c>
      <c r="E40" s="22">
        <v>69.936000000000007</v>
      </c>
      <c r="F40" s="23">
        <v>0.30407252924765998</v>
      </c>
      <c r="G40" s="22"/>
    </row>
    <row r="41" spans="1:7" x14ac:dyDescent="0.2">
      <c r="A41" s="21" t="s">
        <v>151</v>
      </c>
      <c r="B41" s="21" t="s">
        <v>150</v>
      </c>
      <c r="C41" s="21" t="s">
        <v>93</v>
      </c>
      <c r="D41" s="24">
        <v>650</v>
      </c>
      <c r="E41" s="22">
        <v>66.214849999999998</v>
      </c>
      <c r="F41" s="23">
        <v>0.28789345849425801</v>
      </c>
      <c r="G41" s="22"/>
    </row>
    <row r="42" spans="1:7" x14ac:dyDescent="0.2">
      <c r="A42" s="21" t="s">
        <v>180</v>
      </c>
      <c r="B42" s="21" t="s">
        <v>179</v>
      </c>
      <c r="C42" s="21" t="s">
        <v>181</v>
      </c>
      <c r="D42" s="24">
        <v>2300</v>
      </c>
      <c r="E42" s="22">
        <v>65.931799999999996</v>
      </c>
      <c r="F42" s="23">
        <v>0.28666279432410802</v>
      </c>
      <c r="G42" s="22"/>
    </row>
    <row r="43" spans="1:7" x14ac:dyDescent="0.2">
      <c r="A43" s="21" t="s">
        <v>173</v>
      </c>
      <c r="B43" s="21" t="s">
        <v>172</v>
      </c>
      <c r="C43" s="21" t="s">
        <v>174</v>
      </c>
      <c r="D43" s="24">
        <v>4000</v>
      </c>
      <c r="E43" s="22">
        <v>65.296000000000006</v>
      </c>
      <c r="F43" s="23">
        <v>0.28389841955152101</v>
      </c>
      <c r="G43" s="22"/>
    </row>
    <row r="44" spans="1:7" x14ac:dyDescent="0.2">
      <c r="A44" s="21" t="s">
        <v>178</v>
      </c>
      <c r="B44" s="21" t="s">
        <v>177</v>
      </c>
      <c r="C44" s="21" t="s">
        <v>98</v>
      </c>
      <c r="D44" s="24">
        <v>7000</v>
      </c>
      <c r="E44" s="22">
        <v>64.137500000000003</v>
      </c>
      <c r="F44" s="23">
        <v>0.27886141393018998</v>
      </c>
      <c r="G44" s="22"/>
    </row>
    <row r="45" spans="1:7" x14ac:dyDescent="0.2">
      <c r="A45" s="21" t="s">
        <v>183</v>
      </c>
      <c r="B45" s="21" t="s">
        <v>182</v>
      </c>
      <c r="C45" s="21" t="s">
        <v>166</v>
      </c>
      <c r="D45" s="24">
        <v>600</v>
      </c>
      <c r="E45" s="22">
        <v>61.004100000000001</v>
      </c>
      <c r="F45" s="23">
        <v>0.26523780286943999</v>
      </c>
      <c r="G45" s="22"/>
    </row>
    <row r="46" spans="1:7" x14ac:dyDescent="0.2">
      <c r="A46" s="21" t="s">
        <v>185</v>
      </c>
      <c r="B46" s="21" t="s">
        <v>184</v>
      </c>
      <c r="C46" s="21" t="s">
        <v>129</v>
      </c>
      <c r="D46" s="24">
        <v>6600</v>
      </c>
      <c r="E46" s="22">
        <v>54.878999999999998</v>
      </c>
      <c r="F46" s="23">
        <v>0.238606673709996</v>
      </c>
      <c r="G46" s="22"/>
    </row>
    <row r="47" spans="1:7" x14ac:dyDescent="0.2">
      <c r="A47" s="21" t="s">
        <v>161</v>
      </c>
      <c r="B47" s="21" t="s">
        <v>160</v>
      </c>
      <c r="C47" s="21" t="s">
        <v>98</v>
      </c>
      <c r="D47" s="24">
        <v>1000</v>
      </c>
      <c r="E47" s="22">
        <v>49.960500000000003</v>
      </c>
      <c r="F47" s="23">
        <v>0.217221682645243</v>
      </c>
      <c r="G47" s="22"/>
    </row>
    <row r="48" spans="1:7" x14ac:dyDescent="0.2">
      <c r="A48" s="21" t="s">
        <v>189</v>
      </c>
      <c r="B48" s="21" t="s">
        <v>188</v>
      </c>
      <c r="C48" s="21" t="s">
        <v>114</v>
      </c>
      <c r="D48" s="24">
        <v>5000</v>
      </c>
      <c r="E48" s="22">
        <v>38.384999999999998</v>
      </c>
      <c r="F48" s="23">
        <v>0.16689293118238699</v>
      </c>
      <c r="G48" s="22"/>
    </row>
    <row r="49" spans="1:9" x14ac:dyDescent="0.2">
      <c r="A49" s="21" t="s">
        <v>187</v>
      </c>
      <c r="B49" s="21" t="s">
        <v>186</v>
      </c>
      <c r="C49" s="21" t="s">
        <v>146</v>
      </c>
      <c r="D49" s="24">
        <v>40</v>
      </c>
      <c r="E49" s="22">
        <v>1.7748200000000001</v>
      </c>
      <c r="F49" s="23">
        <v>7.7166839161423497E-3</v>
      </c>
      <c r="G49" s="22"/>
    </row>
    <row r="50" spans="1:9" x14ac:dyDescent="0.2">
      <c r="A50" s="20" t="s">
        <v>30</v>
      </c>
      <c r="B50" s="20"/>
      <c r="C50" s="20"/>
      <c r="D50" s="20"/>
      <c r="E50" s="25">
        <f>SUM(E7:E49)</f>
        <v>5606.0541274999996</v>
      </c>
      <c r="F50" s="26">
        <f>SUM(F7:F49)</f>
        <v>24.374385976438546</v>
      </c>
      <c r="G50" s="25"/>
      <c r="H50" s="14"/>
      <c r="I50" s="14"/>
    </row>
    <row r="51" spans="1:9" x14ac:dyDescent="0.2">
      <c r="A51" s="21"/>
      <c r="B51" s="21"/>
      <c r="C51" s="21"/>
      <c r="D51" s="21"/>
      <c r="E51" s="22"/>
      <c r="F51" s="23"/>
      <c r="G51" s="22"/>
    </row>
    <row r="52" spans="1:9" x14ac:dyDescent="0.2">
      <c r="A52" s="20" t="s">
        <v>62</v>
      </c>
      <c r="B52" s="21"/>
      <c r="C52" s="21"/>
      <c r="D52" s="21"/>
      <c r="E52" s="22"/>
      <c r="F52" s="23"/>
      <c r="G52" s="22"/>
    </row>
    <row r="53" spans="1:9" x14ac:dyDescent="0.2">
      <c r="A53" s="20" t="s">
        <v>63</v>
      </c>
      <c r="B53" s="21"/>
      <c r="C53" s="21"/>
      <c r="D53" s="21"/>
      <c r="E53" s="22"/>
      <c r="F53" s="23"/>
      <c r="G53" s="22"/>
    </row>
    <row r="54" spans="1:9" x14ac:dyDescent="0.2">
      <c r="A54" s="21" t="s">
        <v>195</v>
      </c>
      <c r="B54" s="21" t="s">
        <v>194</v>
      </c>
      <c r="C54" s="21" t="s">
        <v>66</v>
      </c>
      <c r="D54" s="24">
        <v>1500</v>
      </c>
      <c r="E54" s="22">
        <v>1536.4865655999999</v>
      </c>
      <c r="F54" s="23">
        <v>6.6804414916072101</v>
      </c>
      <c r="G54" s="22">
        <v>7.79</v>
      </c>
    </row>
    <row r="55" spans="1:9" x14ac:dyDescent="0.2">
      <c r="A55" s="21" t="s">
        <v>191</v>
      </c>
      <c r="B55" s="21" t="s">
        <v>190</v>
      </c>
      <c r="C55" s="21" t="s">
        <v>66</v>
      </c>
      <c r="D55" s="24">
        <v>100</v>
      </c>
      <c r="E55" s="22">
        <v>1056.1883115000001</v>
      </c>
      <c r="F55" s="23">
        <v>4.5921678568923001</v>
      </c>
      <c r="G55" s="22">
        <v>8</v>
      </c>
    </row>
    <row r="56" spans="1:9" x14ac:dyDescent="0.2">
      <c r="A56" s="21" t="s">
        <v>1149</v>
      </c>
      <c r="B56" s="21" t="s">
        <v>1150</v>
      </c>
      <c r="C56" s="21" t="s">
        <v>1151</v>
      </c>
      <c r="D56" s="24">
        <v>100</v>
      </c>
      <c r="E56" s="22">
        <v>1015.3497541</v>
      </c>
      <c r="F56" s="23">
        <v>4.4146071808535803</v>
      </c>
      <c r="G56" s="22">
        <v>8.7849000000000004</v>
      </c>
    </row>
    <row r="57" spans="1:9" x14ac:dyDescent="0.2">
      <c r="A57" s="21" t="s">
        <v>1152</v>
      </c>
      <c r="B57" s="21" t="s">
        <v>1153</v>
      </c>
      <c r="C57" s="21" t="s">
        <v>66</v>
      </c>
      <c r="D57" s="24">
        <v>1000</v>
      </c>
      <c r="E57" s="22">
        <v>994.33908740000004</v>
      </c>
      <c r="F57" s="23">
        <v>4.3232555655960798</v>
      </c>
      <c r="G57" s="22">
        <v>8.5449999999999999</v>
      </c>
    </row>
    <row r="58" spans="1:9" x14ac:dyDescent="0.2">
      <c r="A58" s="21" t="s">
        <v>1090</v>
      </c>
      <c r="B58" s="21" t="s">
        <v>1091</v>
      </c>
      <c r="C58" s="21" t="s">
        <v>66</v>
      </c>
      <c r="D58" s="24">
        <v>50</v>
      </c>
      <c r="E58" s="22">
        <v>543.25459560000002</v>
      </c>
      <c r="F58" s="23">
        <v>2.3619995268460698</v>
      </c>
      <c r="G58" s="22">
        <v>8.1</v>
      </c>
    </row>
    <row r="59" spans="1:9" x14ac:dyDescent="0.2">
      <c r="A59" s="21" t="s">
        <v>1154</v>
      </c>
      <c r="B59" s="21" t="s">
        <v>1155</v>
      </c>
      <c r="C59" s="21" t="s">
        <v>1156</v>
      </c>
      <c r="D59" s="24">
        <v>500</v>
      </c>
      <c r="E59" s="22">
        <v>535.03688799999998</v>
      </c>
      <c r="F59" s="23">
        <v>2.3262700150845999</v>
      </c>
      <c r="G59" s="22">
        <v>8.59</v>
      </c>
    </row>
    <row r="60" spans="1:9" x14ac:dyDescent="0.2">
      <c r="A60" s="21" t="s">
        <v>193</v>
      </c>
      <c r="B60" s="21" t="s">
        <v>192</v>
      </c>
      <c r="C60" s="21" t="s">
        <v>66</v>
      </c>
      <c r="D60" s="24">
        <v>500</v>
      </c>
      <c r="E60" s="22">
        <v>526.33336889999998</v>
      </c>
      <c r="F60" s="23">
        <v>2.2884282588204101</v>
      </c>
      <c r="G60" s="22">
        <v>8.2637999999999998</v>
      </c>
    </row>
    <row r="61" spans="1:9" x14ac:dyDescent="0.2">
      <c r="A61" s="20" t="s">
        <v>30</v>
      </c>
      <c r="B61" s="20"/>
      <c r="C61" s="20"/>
      <c r="D61" s="20"/>
      <c r="E61" s="25">
        <f>SUM(E53:E60)</f>
        <v>6206.9885711000006</v>
      </c>
      <c r="F61" s="26">
        <f>SUM(F53:F60)</f>
        <v>26.987169895700251</v>
      </c>
      <c r="G61" s="25"/>
      <c r="H61" s="14"/>
      <c r="I61" s="14"/>
    </row>
    <row r="62" spans="1:9" x14ac:dyDescent="0.2">
      <c r="A62" s="21"/>
      <c r="B62" s="21"/>
      <c r="C62" s="21"/>
      <c r="D62" s="21"/>
      <c r="E62" s="22"/>
      <c r="F62" s="23"/>
      <c r="G62" s="22"/>
    </row>
    <row r="63" spans="1:9" x14ac:dyDescent="0.2">
      <c r="A63" s="20" t="s">
        <v>23</v>
      </c>
      <c r="B63" s="21"/>
      <c r="C63" s="21"/>
      <c r="D63" s="21"/>
      <c r="E63" s="22"/>
      <c r="F63" s="23"/>
      <c r="G63" s="22"/>
    </row>
    <row r="64" spans="1:9" x14ac:dyDescent="0.2">
      <c r="A64" s="20" t="s">
        <v>24</v>
      </c>
      <c r="B64" s="21"/>
      <c r="C64" s="21"/>
      <c r="D64" s="21"/>
      <c r="E64" s="22"/>
      <c r="F64" s="23"/>
      <c r="G64" s="22"/>
    </row>
    <row r="65" spans="1:9" x14ac:dyDescent="0.2">
      <c r="A65" s="21" t="s">
        <v>26</v>
      </c>
      <c r="B65" s="21" t="s">
        <v>25</v>
      </c>
      <c r="C65" s="21" t="s">
        <v>27</v>
      </c>
      <c r="D65" s="24">
        <v>300</v>
      </c>
      <c r="E65" s="22">
        <v>1487.211</v>
      </c>
      <c r="F65" s="23">
        <v>6.4661978136430598</v>
      </c>
      <c r="G65" s="22">
        <v>7.2994000000000003</v>
      </c>
    </row>
    <row r="66" spans="1:9" x14ac:dyDescent="0.2">
      <c r="A66" s="21" t="s">
        <v>199</v>
      </c>
      <c r="B66" s="21" t="s">
        <v>198</v>
      </c>
      <c r="C66" s="21" t="s">
        <v>28</v>
      </c>
      <c r="D66" s="24">
        <v>200</v>
      </c>
      <c r="E66" s="22">
        <v>991.59199999999998</v>
      </c>
      <c r="F66" s="23">
        <v>4.3113115909080504</v>
      </c>
      <c r="G66" s="22">
        <v>7.3693999999999997</v>
      </c>
    </row>
    <row r="67" spans="1:9" x14ac:dyDescent="0.2">
      <c r="A67" s="21" t="s">
        <v>1157</v>
      </c>
      <c r="B67" s="21" t="s">
        <v>1158</v>
      </c>
      <c r="C67" s="21" t="s">
        <v>29</v>
      </c>
      <c r="D67" s="24">
        <v>200</v>
      </c>
      <c r="E67" s="22">
        <v>991.58</v>
      </c>
      <c r="F67" s="23">
        <v>4.3112594164864202</v>
      </c>
      <c r="G67" s="22">
        <v>7.38</v>
      </c>
    </row>
    <row r="68" spans="1:9" x14ac:dyDescent="0.2">
      <c r="A68" s="21" t="s">
        <v>197</v>
      </c>
      <c r="B68" s="21" t="s">
        <v>196</v>
      </c>
      <c r="C68" s="21" t="s">
        <v>28</v>
      </c>
      <c r="D68" s="24">
        <v>100</v>
      </c>
      <c r="E68" s="22">
        <v>497.29849999999999</v>
      </c>
      <c r="F68" s="23">
        <v>2.16218846782869</v>
      </c>
      <c r="G68" s="22">
        <v>7.3437000000000001</v>
      </c>
    </row>
    <row r="69" spans="1:9" x14ac:dyDescent="0.2">
      <c r="A69" s="20" t="s">
        <v>30</v>
      </c>
      <c r="B69" s="20"/>
      <c r="C69" s="20"/>
      <c r="D69" s="20"/>
      <c r="E69" s="25">
        <f>SUM(E64:E68)</f>
        <v>3967.6814999999997</v>
      </c>
      <c r="F69" s="26">
        <f>SUM(F64:F68)</f>
        <v>17.250957288866221</v>
      </c>
      <c r="G69" s="25"/>
      <c r="H69" s="14"/>
      <c r="I69" s="14"/>
    </row>
    <row r="70" spans="1:9" x14ac:dyDescent="0.2">
      <c r="A70" s="21"/>
      <c r="B70" s="21"/>
      <c r="C70" s="21"/>
      <c r="D70" s="21"/>
      <c r="E70" s="22"/>
      <c r="F70" s="23"/>
      <c r="G70" s="22"/>
    </row>
    <row r="71" spans="1:9" x14ac:dyDescent="0.2">
      <c r="A71" s="20" t="s">
        <v>31</v>
      </c>
      <c r="B71" s="21"/>
      <c r="C71" s="21"/>
      <c r="D71" s="21"/>
      <c r="E71" s="22"/>
      <c r="F71" s="23"/>
      <c r="G71" s="22"/>
    </row>
    <row r="72" spans="1:9" x14ac:dyDescent="0.2">
      <c r="A72" s="21" t="s">
        <v>33</v>
      </c>
      <c r="B72" s="21" t="s">
        <v>32</v>
      </c>
      <c r="C72" s="21" t="s">
        <v>28</v>
      </c>
      <c r="D72" s="24">
        <v>200</v>
      </c>
      <c r="E72" s="22">
        <v>990.08</v>
      </c>
      <c r="F72" s="23">
        <v>4.3047376137829296</v>
      </c>
      <c r="G72" s="22">
        <v>7.9501999999999997</v>
      </c>
    </row>
    <row r="73" spans="1:9" x14ac:dyDescent="0.2">
      <c r="A73" s="20" t="s">
        <v>30</v>
      </c>
      <c r="B73" s="20"/>
      <c r="C73" s="20"/>
      <c r="D73" s="20"/>
      <c r="E73" s="25">
        <f>SUM(E71:E72)</f>
        <v>990.08</v>
      </c>
      <c r="F73" s="26">
        <f>SUM(F71:F72)</f>
        <v>4.3047376137829296</v>
      </c>
      <c r="G73" s="25"/>
      <c r="H73" s="14"/>
      <c r="I73" s="14"/>
    </row>
    <row r="74" spans="1:9" x14ac:dyDescent="0.2">
      <c r="A74" s="21"/>
      <c r="B74" s="21"/>
      <c r="C74" s="21"/>
      <c r="D74" s="21"/>
      <c r="E74" s="22"/>
      <c r="F74" s="23"/>
      <c r="G74" s="22"/>
    </row>
    <row r="75" spans="1:9" x14ac:dyDescent="0.2">
      <c r="A75" s="20" t="s">
        <v>56</v>
      </c>
      <c r="B75" s="21"/>
      <c r="C75" s="21"/>
      <c r="D75" s="21"/>
      <c r="E75" s="22"/>
      <c r="F75" s="23"/>
      <c r="G75" s="22"/>
    </row>
    <row r="76" spans="1:9" x14ac:dyDescent="0.2">
      <c r="A76" s="21" t="s">
        <v>205</v>
      </c>
      <c r="B76" s="21" t="s">
        <v>204</v>
      </c>
      <c r="C76" s="21" t="s">
        <v>59</v>
      </c>
      <c r="D76" s="24">
        <v>3000000</v>
      </c>
      <c r="E76" s="22">
        <v>2939.7863333</v>
      </c>
      <c r="F76" s="23">
        <v>12.7818043041386</v>
      </c>
      <c r="G76" s="22">
        <v>7.1496093580500002</v>
      </c>
    </row>
    <row r="77" spans="1:9" x14ac:dyDescent="0.2">
      <c r="A77" s="21" t="s">
        <v>209</v>
      </c>
      <c r="B77" s="21" t="s">
        <v>208</v>
      </c>
      <c r="C77" s="21" t="s">
        <v>59</v>
      </c>
      <c r="D77" s="24">
        <v>1500000</v>
      </c>
      <c r="E77" s="22">
        <v>1533.4280000000001</v>
      </c>
      <c r="F77" s="23">
        <v>6.66714325067462</v>
      </c>
      <c r="G77" s="22">
        <v>7.1654784028125098</v>
      </c>
    </row>
    <row r="78" spans="1:9" x14ac:dyDescent="0.2">
      <c r="A78" s="21" t="s">
        <v>203</v>
      </c>
      <c r="B78" s="21" t="s">
        <v>202</v>
      </c>
      <c r="C78" s="21" t="s">
        <v>59</v>
      </c>
      <c r="D78" s="24">
        <v>500000</v>
      </c>
      <c r="E78" s="22">
        <v>494.7476944</v>
      </c>
      <c r="F78" s="23">
        <v>2.1510979005899098</v>
      </c>
      <c r="G78" s="22">
        <v>7.1212790017999996</v>
      </c>
    </row>
    <row r="79" spans="1:9" x14ac:dyDescent="0.2">
      <c r="A79" s="20" t="s">
        <v>30</v>
      </c>
      <c r="B79" s="20"/>
      <c r="C79" s="20"/>
      <c r="D79" s="20"/>
      <c r="E79" s="25">
        <f>SUM(E76:E78)</f>
        <v>4967.9620277000004</v>
      </c>
      <c r="F79" s="26">
        <f>SUM(F76:F78)</f>
        <v>21.60004545540313</v>
      </c>
      <c r="G79" s="25"/>
      <c r="H79" s="14"/>
      <c r="I79" s="14"/>
    </row>
    <row r="80" spans="1:9" x14ac:dyDescent="0.2">
      <c r="A80" s="21"/>
      <c r="B80" s="21"/>
      <c r="C80" s="21"/>
      <c r="D80" s="21"/>
      <c r="E80" s="22"/>
      <c r="F80" s="23"/>
      <c r="G80" s="22"/>
    </row>
    <row r="81" spans="1:9" x14ac:dyDescent="0.2">
      <c r="A81" s="20" t="s">
        <v>929</v>
      </c>
      <c r="B81" s="21"/>
      <c r="C81" s="21"/>
      <c r="D81" s="21"/>
      <c r="E81" s="22"/>
      <c r="F81" s="23"/>
      <c r="G81" s="22"/>
    </row>
    <row r="82" spans="1:9" x14ac:dyDescent="0.2">
      <c r="A82" s="21" t="s">
        <v>930</v>
      </c>
      <c r="B82" s="21" t="s">
        <v>931</v>
      </c>
      <c r="C82" s="21" t="s">
        <v>932</v>
      </c>
      <c r="D82" s="24">
        <v>636.86800000000005</v>
      </c>
      <c r="E82" s="22">
        <v>64.4480954</v>
      </c>
      <c r="F82" s="23">
        <v>0.28021184187646497</v>
      </c>
      <c r="G82" s="22">
        <v>7.14</v>
      </c>
    </row>
    <row r="83" spans="1:9" x14ac:dyDescent="0.2">
      <c r="A83" s="20" t="s">
        <v>30</v>
      </c>
      <c r="B83" s="20"/>
      <c r="C83" s="20"/>
      <c r="D83" s="20"/>
      <c r="E83" s="25">
        <f>SUM(E82:E82)</f>
        <v>64.4480954</v>
      </c>
      <c r="F83" s="26">
        <f>SUM(F82:F82)</f>
        <v>0.28021184187646497</v>
      </c>
      <c r="G83" s="25"/>
      <c r="H83" s="14"/>
      <c r="I83" s="14"/>
    </row>
    <row r="84" spans="1:9" x14ac:dyDescent="0.2">
      <c r="A84" s="21"/>
      <c r="B84" s="21"/>
      <c r="C84" s="21"/>
      <c r="D84" s="21"/>
      <c r="E84" s="22"/>
      <c r="F84" s="23"/>
      <c r="G84" s="22"/>
    </row>
    <row r="85" spans="1:9" x14ac:dyDescent="0.2">
      <c r="A85" s="20" t="s">
        <v>36</v>
      </c>
      <c r="B85" s="20"/>
      <c r="C85" s="20"/>
      <c r="D85" s="20"/>
      <c r="E85" s="25">
        <f>E50+E61+E69+E73+E79+E83</f>
        <v>21803.214321700001</v>
      </c>
      <c r="F85" s="26">
        <f>F50+F61+F69+F73+F79+F83</f>
        <v>94.797508072067544</v>
      </c>
      <c r="G85" s="25"/>
      <c r="H85" s="14"/>
      <c r="I85" s="14"/>
    </row>
    <row r="86" spans="1:9" x14ac:dyDescent="0.2">
      <c r="A86" s="20"/>
      <c r="B86" s="20"/>
      <c r="C86" s="20"/>
      <c r="D86" s="20"/>
      <c r="E86" s="25"/>
      <c r="F86" s="26"/>
      <c r="G86" s="25"/>
      <c r="H86" s="14"/>
      <c r="I86" s="14"/>
    </row>
    <row r="87" spans="1:9" x14ac:dyDescent="0.2">
      <c r="A87" s="20" t="s">
        <v>38</v>
      </c>
      <c r="B87" s="20"/>
      <c r="C87" s="20"/>
      <c r="D87" s="20"/>
      <c r="E87" s="25">
        <f>E89-(E50+E61+E69+E73+E79+E83)</f>
        <v>1196.5614795000001</v>
      </c>
      <c r="F87" s="26">
        <f>F89-(F50+F61+F69+F73+F79+F83)</f>
        <v>5.2024919279324564</v>
      </c>
      <c r="G87" s="25"/>
      <c r="H87" s="14"/>
      <c r="I87" s="14"/>
    </row>
    <row r="88" spans="1:9" x14ac:dyDescent="0.2">
      <c r="A88" s="20"/>
      <c r="B88" s="20"/>
      <c r="C88" s="20"/>
      <c r="D88" s="20"/>
      <c r="E88" s="25"/>
      <c r="F88" s="26"/>
      <c r="G88" s="25"/>
      <c r="H88" s="14"/>
      <c r="I88" s="14"/>
    </row>
    <row r="89" spans="1:9" x14ac:dyDescent="0.2">
      <c r="A89" s="27" t="s">
        <v>37</v>
      </c>
      <c r="B89" s="27"/>
      <c r="C89" s="27"/>
      <c r="D89" s="27"/>
      <c r="E89" s="28">
        <v>22999.775801200001</v>
      </c>
      <c r="F89" s="29">
        <v>100</v>
      </c>
      <c r="G89" s="28"/>
      <c r="H89" s="14"/>
      <c r="I89" s="14"/>
    </row>
    <row r="91" spans="1:9" x14ac:dyDescent="0.2">
      <c r="A91" s="14" t="s">
        <v>39</v>
      </c>
    </row>
    <row r="92" spans="1:9" x14ac:dyDescent="0.2">
      <c r="A92" s="14" t="s">
        <v>41</v>
      </c>
    </row>
    <row r="93" spans="1:9" x14ac:dyDescent="0.2">
      <c r="A93" s="14" t="s">
        <v>933</v>
      </c>
    </row>
    <row r="95" spans="1:9" x14ac:dyDescent="0.2">
      <c r="A95" s="14" t="s">
        <v>42</v>
      </c>
    </row>
    <row r="96" spans="1:9" x14ac:dyDescent="0.2">
      <c r="A96" s="14" t="s">
        <v>43</v>
      </c>
    </row>
    <row r="97" spans="1:4" x14ac:dyDescent="0.2">
      <c r="A97" s="14" t="s">
        <v>44</v>
      </c>
      <c r="B97" s="14"/>
      <c r="C97" s="30" t="s">
        <v>46</v>
      </c>
      <c r="D97" s="14" t="s">
        <v>45</v>
      </c>
    </row>
    <row r="98" spans="1:4" x14ac:dyDescent="0.2">
      <c r="A98" s="7" t="s">
        <v>64</v>
      </c>
      <c r="C98" s="31">
        <v>74.559200000000004</v>
      </c>
      <c r="D98" s="31">
        <v>79.359200000000001</v>
      </c>
    </row>
    <row r="99" spans="1:4" x14ac:dyDescent="0.2">
      <c r="A99" s="7" t="s">
        <v>68</v>
      </c>
      <c r="C99" s="31">
        <v>12.713699999999999</v>
      </c>
      <c r="D99" s="31">
        <v>13.0024</v>
      </c>
    </row>
    <row r="100" spans="1:4" x14ac:dyDescent="0.2">
      <c r="A100" s="7" t="s">
        <v>69</v>
      </c>
      <c r="C100" s="31">
        <v>11.9315</v>
      </c>
      <c r="D100" s="31">
        <v>12.173299999999999</v>
      </c>
    </row>
    <row r="101" spans="1:4" x14ac:dyDescent="0.2">
      <c r="A101" s="7" t="s">
        <v>65</v>
      </c>
      <c r="C101" s="31">
        <v>80.806100000000001</v>
      </c>
      <c r="D101" s="31">
        <v>86.326099999999997</v>
      </c>
    </row>
    <row r="102" spans="1:4" x14ac:dyDescent="0.2">
      <c r="A102" s="7" t="s">
        <v>70</v>
      </c>
      <c r="C102" s="31">
        <v>14.2834</v>
      </c>
      <c r="D102" s="31">
        <v>14.663500000000001</v>
      </c>
    </row>
    <row r="103" spans="1:4" x14ac:dyDescent="0.2">
      <c r="A103" s="7" t="s">
        <v>71</v>
      </c>
      <c r="C103" s="31">
        <v>13.446400000000001</v>
      </c>
      <c r="D103" s="31">
        <v>13.826599999999999</v>
      </c>
    </row>
    <row r="105" spans="1:4" x14ac:dyDescent="0.2">
      <c r="A105" s="14" t="s">
        <v>47</v>
      </c>
    </row>
    <row r="106" spans="1:4" x14ac:dyDescent="0.2">
      <c r="A106" s="87" t="s">
        <v>48</v>
      </c>
      <c r="B106" s="88"/>
      <c r="C106" s="32" t="s">
        <v>49</v>
      </c>
    </row>
    <row r="107" spans="1:4" x14ac:dyDescent="0.2">
      <c r="A107" s="83" t="s">
        <v>68</v>
      </c>
      <c r="B107" s="84"/>
      <c r="C107" s="33">
        <v>0.51</v>
      </c>
    </row>
    <row r="108" spans="1:4" x14ac:dyDescent="0.2">
      <c r="A108" s="83" t="s">
        <v>69</v>
      </c>
      <c r="B108" s="84"/>
      <c r="C108" s="33">
        <v>0.51</v>
      </c>
    </row>
    <row r="109" spans="1:4" x14ac:dyDescent="0.2">
      <c r="A109" s="83" t="s">
        <v>70</v>
      </c>
      <c r="B109" s="84"/>
      <c r="C109" s="33">
        <v>0.56999999999999995</v>
      </c>
    </row>
    <row r="110" spans="1:4" x14ac:dyDescent="0.2">
      <c r="A110" s="83" t="s">
        <v>71</v>
      </c>
      <c r="B110" s="84"/>
      <c r="C110" s="33">
        <v>0.52</v>
      </c>
    </row>
    <row r="111" spans="1:4" x14ac:dyDescent="0.2">
      <c r="A111" s="7" t="s">
        <v>50</v>
      </c>
    </row>
    <row r="112" spans="1:4" x14ac:dyDescent="0.2">
      <c r="A112" s="7" t="s">
        <v>51</v>
      </c>
    </row>
    <row r="114" spans="1:7" x14ac:dyDescent="0.2">
      <c r="A114" s="14" t="s">
        <v>949</v>
      </c>
      <c r="D114" s="34">
        <v>1.7431243148515401</v>
      </c>
      <c r="E114" s="10" t="s">
        <v>52</v>
      </c>
    </row>
    <row r="116" spans="1:7" x14ac:dyDescent="0.2">
      <c r="A116" s="14" t="s">
        <v>843</v>
      </c>
      <c r="D116" s="30" t="s">
        <v>53</v>
      </c>
    </row>
    <row r="118" spans="1:7" ht="25.5" customHeight="1" x14ac:dyDescent="0.25">
      <c r="A118" s="90" t="s">
        <v>1159</v>
      </c>
      <c r="B118" s="91"/>
      <c r="C118" s="91"/>
      <c r="D118" s="91"/>
      <c r="E118" s="91"/>
      <c r="F118" s="91"/>
      <c r="G118" s="91"/>
    </row>
    <row r="120" spans="1:7" x14ac:dyDescent="0.2">
      <c r="A120" s="14" t="s">
        <v>1098</v>
      </c>
    </row>
    <row r="121" spans="1:7" x14ac:dyDescent="0.2">
      <c r="A121" s="53"/>
    </row>
    <row r="122" spans="1:7" x14ac:dyDescent="0.2">
      <c r="A122" s="53" t="s">
        <v>814</v>
      </c>
    </row>
    <row r="123" spans="1:7" x14ac:dyDescent="0.2">
      <c r="A123" s="54"/>
    </row>
    <row r="124" spans="1:7" x14ac:dyDescent="0.2">
      <c r="A124" s="55"/>
    </row>
    <row r="125" spans="1:7" x14ac:dyDescent="0.2">
      <c r="A125" s="55"/>
    </row>
    <row r="126" spans="1:7" x14ac:dyDescent="0.2">
      <c r="A126" s="55"/>
    </row>
    <row r="127" spans="1:7" x14ac:dyDescent="0.2">
      <c r="A127" s="55"/>
    </row>
    <row r="128" spans="1:7" x14ac:dyDescent="0.2">
      <c r="A128" s="55"/>
    </row>
    <row r="129" spans="1:1" x14ac:dyDescent="0.2">
      <c r="A129" s="55"/>
    </row>
    <row r="130" spans="1:1" x14ac:dyDescent="0.2">
      <c r="A130" s="55"/>
    </row>
    <row r="131" spans="1:1" x14ac:dyDescent="0.2">
      <c r="A131" s="55"/>
    </row>
    <row r="132" spans="1:1" x14ac:dyDescent="0.2">
      <c r="A132" s="55"/>
    </row>
    <row r="133" spans="1:1" x14ac:dyDescent="0.2">
      <c r="A133" s="55"/>
    </row>
    <row r="134" spans="1:1" x14ac:dyDescent="0.2">
      <c r="A134" s="55"/>
    </row>
    <row r="135" spans="1:1" x14ac:dyDescent="0.2">
      <c r="A135" s="53" t="s">
        <v>1160</v>
      </c>
    </row>
    <row r="136" spans="1:1" x14ac:dyDescent="0.2">
      <c r="A136" s="55"/>
    </row>
    <row r="137" spans="1:1" x14ac:dyDescent="0.2">
      <c r="A137" s="53" t="s">
        <v>815</v>
      </c>
    </row>
    <row r="138" spans="1:1" x14ac:dyDescent="0.2">
      <c r="A138" s="55"/>
    </row>
    <row r="139" spans="1:1" x14ac:dyDescent="0.2">
      <c r="A139" s="55"/>
    </row>
    <row r="140" spans="1:1" x14ac:dyDescent="0.2">
      <c r="A140" s="55"/>
    </row>
    <row r="141" spans="1:1" x14ac:dyDescent="0.2">
      <c r="A141" s="55"/>
    </row>
    <row r="142" spans="1:1" x14ac:dyDescent="0.2">
      <c r="A142" s="55"/>
    </row>
    <row r="143" spans="1:1" x14ac:dyDescent="0.2">
      <c r="A143" s="55"/>
    </row>
    <row r="144" spans="1:1" x14ac:dyDescent="0.2">
      <c r="A144" s="55"/>
    </row>
    <row r="145" spans="1:1" x14ac:dyDescent="0.2">
      <c r="A145" s="55"/>
    </row>
    <row r="146" spans="1:1" x14ac:dyDescent="0.2">
      <c r="A146" s="55"/>
    </row>
    <row r="147" spans="1:1" x14ac:dyDescent="0.2">
      <c r="A147" s="55"/>
    </row>
    <row r="148" spans="1:1" x14ac:dyDescent="0.2">
      <c r="A148" s="55"/>
    </row>
    <row r="149" spans="1:1" x14ac:dyDescent="0.2">
      <c r="A149" s="55"/>
    </row>
    <row r="150" spans="1:1" x14ac:dyDescent="0.2">
      <c r="A150" s="55"/>
    </row>
    <row r="151" spans="1:1" x14ac:dyDescent="0.2">
      <c r="A151" s="55"/>
    </row>
    <row r="152" spans="1:1" x14ac:dyDescent="0.2">
      <c r="A152" s="54"/>
    </row>
    <row r="153" spans="1:1" x14ac:dyDescent="0.2">
      <c r="A153" s="55"/>
    </row>
    <row r="154" spans="1:1" x14ac:dyDescent="0.2">
      <c r="A154" s="54"/>
    </row>
  </sheetData>
  <mergeCells count="7">
    <mergeCell ref="A118:G118"/>
    <mergeCell ref="A1:G1"/>
    <mergeCell ref="A106:B106"/>
    <mergeCell ref="A107:B107"/>
    <mergeCell ref="A108:B108"/>
    <mergeCell ref="A109:B109"/>
    <mergeCell ref="A110:B110"/>
  </mergeCells>
  <conditionalFormatting sqref="F2:F3 F5:F117">
    <cfRule type="cellIs" dxfId="63" priority="2" stopIfTrue="1" operator="between">
      <formula>0.009</formula>
      <formula>-0.009</formula>
    </cfRule>
  </conditionalFormatting>
  <conditionalFormatting sqref="F119:F65537">
    <cfRule type="cellIs" dxfId="62" priority="1" stopIfTrue="1" operator="between">
      <formula>0.009</formula>
      <formula>-0.009</formula>
    </cfRule>
  </conditionalFormatting>
  <hyperlinks>
    <hyperlink ref="A121"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vt:i4>
      </vt:variant>
    </vt:vector>
  </HeadingPairs>
  <TitlesOfParts>
    <vt:vector size="40" baseType="lpstr">
      <vt:lpstr>FILF</vt:lpstr>
      <vt:lpstr>FIONF</vt:lpstr>
      <vt:lpstr>FIMMF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FILDF</vt:lpstr>
      <vt:lpstr>FISTIP</vt:lpstr>
      <vt:lpstr>FIUBF</vt:lpstr>
      <vt:lpstr>FIIOF</vt:lpstr>
      <vt:lpstr>FICRF</vt:lpstr>
      <vt:lpstr>FIDA!Print_Area</vt:lpstr>
      <vt:lpstr>FIIOF!Print_Area</vt:lpstr>
      <vt:lpstr>FILDF!Print_Area</vt:lpstr>
      <vt:lpstr>FIUBF!Print_Area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31 Jan 2024</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2024-02-09T06:45:07Z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2024-02-05T11:25:02Z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ad8db247-0b4e-4e77-9610-71e4da6045fe</vt:lpwstr>
  </property>
  <property fmtid="{D5CDD505-2E9C-101B-9397-08002B2CF9AE}" pid="10" name="MSIP_Label_3486a02c-2dfb-4efe-823f-aa2d1f0e6ab7_ContentBits">
    <vt:lpwstr>2</vt:lpwstr>
  </property>
  <property fmtid="{D5CDD505-2E9C-101B-9397-08002B2CF9AE}" pid="11" name="Classification">
    <vt:lpwstr>PUBLIC</vt:lpwstr>
  </property>
</Properties>
</file>