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defaultThemeVersion="124226"/>
  <xr:revisionPtr revIDLastSave="0" documentId="13_ncr:1_{F568CA68-D8C6-4F85-9D50-4C965F8E80F7}" xr6:coauthVersionLast="47" xr6:coauthVersionMax="47" xr10:uidLastSave="{00000000-0000-0000-0000-000000000000}"/>
  <bookViews>
    <workbookView xWindow="-108" yWindow="-108" windowWidth="23256" windowHeight="12576" xr2:uid="{00000000-000D-0000-FFFF-FFFF00000000}"/>
  </bookViews>
  <sheets>
    <sheet name="FILF" sheetId="46" r:id="rId1"/>
    <sheet name="FIONF" sheetId="47" r:id="rId2"/>
    <sheet name="FISF" sheetId="48" r:id="rId3"/>
    <sheet name="FIFRF" sheetId="49" r:id="rId4"/>
    <sheet name="FICDF" sheetId="50" r:id="rId5"/>
    <sheet name="FBPF" sheetId="51" r:id="rId6"/>
    <sheet name="FIGSF" sheetId="52" r:id="rId7"/>
    <sheet name="FMPS6C" sheetId="53" r:id="rId8"/>
    <sheet name="FMPS5F" sheetId="54" r:id="rId9"/>
    <sheet name="FMPS5E" sheetId="55" r:id="rId10"/>
    <sheet name="FMPS5D" sheetId="56" r:id="rId11"/>
    <sheet name="FMPS5C" sheetId="57" r:id="rId12"/>
    <sheet name="FIPP" sheetId="58" r:id="rId13"/>
    <sheet name="FIDHY" sheetId="59" r:id="rId14"/>
    <sheet name="FIESF" sheetId="21" r:id="rId15"/>
    <sheet name="FIEHF" sheetId="22" r:id="rId16"/>
    <sheet name="TIVF" sheetId="23" r:id="rId17"/>
    <sheet name="TIEIF" sheetId="24" r:id="rId18"/>
    <sheet name="FITF" sheetId="25" r:id="rId19"/>
    <sheet name="FISCF" sheetId="26" r:id="rId20"/>
    <sheet name="FIPF" sheetId="27" r:id="rId21"/>
    <sheet name="FIOF" sheetId="28" r:id="rId22"/>
    <sheet name="FIFEF" sheetId="29" r:id="rId23"/>
    <sheet name="FIEF" sheetId="30" r:id="rId24"/>
    <sheet name="FIEAF" sheetId="31" r:id="rId25"/>
    <sheet name="FIBF" sheetId="32" r:id="rId26"/>
    <sheet name="FBIF" sheetId="33" r:id="rId27"/>
    <sheet name="FAEF" sheetId="34" r:id="rId28"/>
    <sheet name="FIIF-NSE" sheetId="35" r:id="rId29"/>
    <sheet name="FITX" sheetId="36" r:id="rId30"/>
    <sheet name="FIUS" sheetId="37" r:id="rId31"/>
    <sheet name="FEGF" sheetId="38" r:id="rId32"/>
    <sheet name="FIMAS" sheetId="39" r:id="rId33"/>
    <sheet name="FIFOF-50's+" sheetId="40" r:id="rId34"/>
    <sheet name="FIFOF-50's" sheetId="41" r:id="rId35"/>
    <sheet name="FIFOF-40's" sheetId="42" r:id="rId36"/>
    <sheet name="FIFOF-30's" sheetId="43" r:id="rId37"/>
    <sheet name="FIFOF-20's" sheetId="44" r:id="rId38"/>
    <sheet name="FF" sheetId="45" r:id="rId39"/>
    <sheet name="FIDA" sheetId="60" r:id="rId40"/>
    <sheet name="FILDF" sheetId="61" r:id="rId41"/>
    <sheet name="FISTIP" sheetId="62" r:id="rId42"/>
    <sheet name="FIUBF" sheetId="63" r:id="rId43"/>
    <sheet name="FIIOF" sheetId="64" r:id="rId44"/>
    <sheet name="FICRF" sheetId="65" r:id="rId4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4" i="21" l="1"/>
  <c r="F73" i="21"/>
  <c r="E74" i="21"/>
  <c r="F130" i="65"/>
  <c r="F132" i="65" s="1"/>
  <c r="E130" i="65"/>
  <c r="E134" i="65" s="1"/>
  <c r="F98" i="65"/>
  <c r="F100" i="65" s="1"/>
  <c r="E98" i="65"/>
  <c r="E102" i="65" s="1"/>
  <c r="F18" i="65"/>
  <c r="F20" i="65" s="1"/>
  <c r="E18" i="65"/>
  <c r="F14" i="65"/>
  <c r="E14" i="65"/>
  <c r="F9" i="65"/>
  <c r="E9" i="65"/>
  <c r="E68" i="64"/>
  <c r="F68" i="64" s="1"/>
  <c r="F63" i="64"/>
  <c r="F64" i="64" s="1"/>
  <c r="F66" i="64" s="1"/>
  <c r="F16" i="64"/>
  <c r="F18" i="64" s="1"/>
  <c r="F14" i="64"/>
  <c r="E14" i="64"/>
  <c r="F10" i="64"/>
  <c r="E10" i="64"/>
  <c r="F11" i="63"/>
  <c r="F7" i="63"/>
  <c r="F9" i="63" s="1"/>
  <c r="E7" i="63"/>
  <c r="E11" i="63" s="1"/>
  <c r="E151" i="62"/>
  <c r="F147" i="62"/>
  <c r="F149" i="62" s="1"/>
  <c r="E147" i="62"/>
  <c r="E149" i="62" s="1"/>
  <c r="F114" i="62"/>
  <c r="E112" i="62"/>
  <c r="F110" i="62"/>
  <c r="F112" i="62" s="1"/>
  <c r="E110" i="62"/>
  <c r="E114" i="62" s="1"/>
  <c r="E25" i="62"/>
  <c r="F21" i="62"/>
  <c r="E21" i="62"/>
  <c r="F17" i="62"/>
  <c r="F25" i="62" s="1"/>
  <c r="E17" i="62"/>
  <c r="F10" i="62"/>
  <c r="E10" i="62"/>
  <c r="F87" i="61"/>
  <c r="F85" i="61"/>
  <c r="F89" i="61" s="1"/>
  <c r="E85" i="61"/>
  <c r="E89" i="61" s="1"/>
  <c r="F9" i="61"/>
  <c r="F7" i="61"/>
  <c r="F11" i="61" s="1"/>
  <c r="E7" i="61"/>
  <c r="E11" i="61" s="1"/>
  <c r="F102" i="60"/>
  <c r="F100" i="60"/>
  <c r="E100" i="60"/>
  <c r="F98" i="60"/>
  <c r="E98" i="60"/>
  <c r="E102" i="60" s="1"/>
  <c r="F18" i="60"/>
  <c r="E18" i="60"/>
  <c r="F14" i="60"/>
  <c r="E14" i="60"/>
  <c r="F8" i="60"/>
  <c r="E8" i="60"/>
  <c r="E22" i="60" s="1"/>
  <c r="F85" i="59"/>
  <c r="E85" i="59"/>
  <c r="F77" i="59"/>
  <c r="E77" i="59"/>
  <c r="F72" i="59"/>
  <c r="E72" i="59"/>
  <c r="F66" i="59"/>
  <c r="E66" i="59"/>
  <c r="F61" i="59"/>
  <c r="E61" i="59"/>
  <c r="F53" i="59"/>
  <c r="E53" i="59"/>
  <c r="F81" i="58"/>
  <c r="E81" i="58"/>
  <c r="F73" i="58"/>
  <c r="E73" i="58"/>
  <c r="F69" i="58"/>
  <c r="E69" i="58"/>
  <c r="F62" i="58"/>
  <c r="E62" i="58"/>
  <c r="F53" i="58"/>
  <c r="F83" i="58" s="1"/>
  <c r="E53" i="58"/>
  <c r="E18" i="57"/>
  <c r="F16" i="57"/>
  <c r="F18" i="57" s="1"/>
  <c r="E16" i="57"/>
  <c r="F9" i="57"/>
  <c r="E9" i="57"/>
  <c r="E20" i="57" s="1"/>
  <c r="F17" i="56"/>
  <c r="E17" i="56"/>
  <c r="F10" i="56"/>
  <c r="E10" i="56"/>
  <c r="E21" i="56" s="1"/>
  <c r="F17" i="55"/>
  <c r="E17" i="55"/>
  <c r="E19" i="55" s="1"/>
  <c r="F10" i="55"/>
  <c r="F19" i="55" s="1"/>
  <c r="E10" i="55"/>
  <c r="E19" i="54"/>
  <c r="F17" i="54"/>
  <c r="E17" i="54"/>
  <c r="F10" i="54"/>
  <c r="F21" i="54" s="1"/>
  <c r="E10" i="54"/>
  <c r="F16" i="53"/>
  <c r="E16" i="53"/>
  <c r="F9" i="53"/>
  <c r="F20" i="53" s="1"/>
  <c r="E9" i="53"/>
  <c r="F15" i="52"/>
  <c r="E15" i="52"/>
  <c r="E17" i="52" s="1"/>
  <c r="F9" i="52"/>
  <c r="E9" i="52"/>
  <c r="F42" i="51"/>
  <c r="E42" i="51"/>
  <c r="F38" i="51"/>
  <c r="E38" i="51"/>
  <c r="F30" i="51"/>
  <c r="E30" i="51"/>
  <c r="E46" i="51" s="1"/>
  <c r="F51" i="50"/>
  <c r="E51" i="50"/>
  <c r="F46" i="50"/>
  <c r="E46" i="50"/>
  <c r="F42" i="50"/>
  <c r="E42" i="50"/>
  <c r="F38" i="50"/>
  <c r="E38" i="50"/>
  <c r="E53" i="50" s="1"/>
  <c r="F33" i="50"/>
  <c r="E33" i="50"/>
  <c r="F30" i="49"/>
  <c r="E30" i="49"/>
  <c r="F21" i="49"/>
  <c r="E21" i="49"/>
  <c r="F17" i="49"/>
  <c r="E17" i="49"/>
  <c r="F12" i="49"/>
  <c r="E12" i="49"/>
  <c r="E32" i="49" s="1"/>
  <c r="F33" i="48"/>
  <c r="E33" i="48"/>
  <c r="F25" i="48"/>
  <c r="E25" i="48"/>
  <c r="F14" i="48"/>
  <c r="F37" i="48" s="1"/>
  <c r="E14" i="48"/>
  <c r="F43" i="46"/>
  <c r="E43" i="46"/>
  <c r="F31" i="46"/>
  <c r="E31" i="46"/>
  <c r="F18" i="46"/>
  <c r="E18" i="46"/>
  <c r="F9" i="46"/>
  <c r="F45" i="46" s="1"/>
  <c r="E9" i="46"/>
  <c r="F46" i="51" l="1"/>
  <c r="F21" i="56"/>
  <c r="F20" i="60"/>
  <c r="E20" i="53"/>
  <c r="F19" i="54"/>
  <c r="E85" i="58"/>
  <c r="E87" i="61"/>
  <c r="E21" i="55"/>
  <c r="F19" i="56"/>
  <c r="E83" i="58"/>
  <c r="E89" i="59"/>
  <c r="F47" i="46"/>
  <c r="F89" i="59"/>
  <c r="E9" i="61"/>
  <c r="E23" i="62"/>
  <c r="F34" i="49"/>
  <c r="E55" i="50"/>
  <c r="E19" i="52"/>
  <c r="F18" i="53"/>
  <c r="F20" i="57"/>
  <c r="F23" i="62"/>
  <c r="E22" i="65"/>
  <c r="E45" i="46"/>
  <c r="E35" i="48"/>
  <c r="E34" i="49"/>
  <c r="F53" i="50"/>
  <c r="F17" i="52"/>
  <c r="E21" i="54"/>
  <c r="E16" i="64"/>
  <c r="E18" i="64" s="1"/>
  <c r="F22" i="65"/>
  <c r="F22" i="60"/>
  <c r="E9" i="63"/>
  <c r="F102" i="65"/>
  <c r="E20" i="60"/>
  <c r="E20" i="65"/>
  <c r="E100" i="65"/>
  <c r="E132" i="65"/>
  <c r="E44" i="51"/>
  <c r="E37" i="48"/>
  <c r="E47" i="46"/>
  <c r="E18" i="53"/>
  <c r="E19" i="56"/>
  <c r="E87" i="59"/>
  <c r="F35" i="48"/>
  <c r="F32" i="49"/>
  <c r="F44" i="51"/>
  <c r="F87" i="59"/>
  <c r="F55" i="50"/>
  <c r="F19" i="52"/>
  <c r="F21" i="55"/>
  <c r="F85" i="58"/>
  <c r="H59" i="21" l="1"/>
  <c r="D102" i="21" s="1"/>
  <c r="G59" i="21"/>
  <c r="E9" i="40" l="1"/>
  <c r="E13" i="40" s="1"/>
  <c r="D9" i="40"/>
  <c r="D11" i="40" s="1"/>
  <c r="E12" i="39"/>
  <c r="E16" i="39" s="1"/>
  <c r="E12" i="41"/>
  <c r="E14" i="41" s="1"/>
  <c r="E13" i="42"/>
  <c r="E15" i="42" s="1"/>
  <c r="E13" i="43"/>
  <c r="E17" i="43" s="1"/>
  <c r="E13" i="44"/>
  <c r="E17" i="44" s="1"/>
  <c r="E10" i="45"/>
  <c r="E14" i="45" s="1"/>
  <c r="D12" i="39"/>
  <c r="D16" i="39" s="1"/>
  <c r="D12" i="41"/>
  <c r="D16" i="41" s="1"/>
  <c r="D13" i="42"/>
  <c r="D13" i="43"/>
  <c r="D13" i="44"/>
  <c r="D10" i="45"/>
  <c r="D12" i="45" s="1"/>
  <c r="E7" i="38"/>
  <c r="E11" i="38" s="1"/>
  <c r="D7" i="38"/>
  <c r="D11" i="38" s="1"/>
  <c r="E7" i="37"/>
  <c r="E11" i="37" s="1"/>
  <c r="D7" i="37"/>
  <c r="D11" i="37" s="1"/>
  <c r="D15" i="44" l="1"/>
  <c r="D17" i="44"/>
  <c r="D15" i="42"/>
  <c r="D17" i="42"/>
  <c r="D14" i="41"/>
  <c r="D15" i="43"/>
  <c r="D17" i="43"/>
  <c r="D14" i="45"/>
  <c r="E17" i="42"/>
  <c r="D13" i="40"/>
  <c r="E11" i="40"/>
  <c r="E15" i="44"/>
  <c r="D14" i="39"/>
  <c r="E14" i="39"/>
  <c r="E12" i="45"/>
  <c r="E15" i="43"/>
  <c r="E16" i="41"/>
  <c r="D9" i="38"/>
  <c r="E9" i="38"/>
  <c r="E9" i="37"/>
  <c r="D9" i="37"/>
  <c r="F65" i="36" l="1"/>
  <c r="E65" i="36"/>
  <c r="F59" i="36"/>
  <c r="F69" i="36" s="1"/>
  <c r="E59" i="36"/>
  <c r="E69" i="36" s="1"/>
  <c r="E67" i="36"/>
  <c r="F58" i="35"/>
  <c r="F62" i="35" s="1"/>
  <c r="E58" i="35"/>
  <c r="E60" i="35" s="1"/>
  <c r="E62" i="35"/>
  <c r="F66" i="34"/>
  <c r="E66" i="34"/>
  <c r="F20" i="34"/>
  <c r="F68" i="34" s="1"/>
  <c r="F70" i="34"/>
  <c r="E20" i="34"/>
  <c r="E70" i="34" s="1"/>
  <c r="F41" i="33"/>
  <c r="F45" i="33" s="1"/>
  <c r="E41" i="33"/>
  <c r="E43" i="33" s="1"/>
  <c r="E45" i="33"/>
  <c r="F48" i="32"/>
  <c r="E48" i="32"/>
  <c r="F44" i="32"/>
  <c r="F52" i="32"/>
  <c r="E44" i="32"/>
  <c r="E50" i="32" s="1"/>
  <c r="F65" i="31"/>
  <c r="F67" i="31" s="1"/>
  <c r="E65" i="31"/>
  <c r="E69" i="31" s="1"/>
  <c r="F60" i="31"/>
  <c r="F69" i="31" s="1"/>
  <c r="E60" i="31"/>
  <c r="E67" i="30"/>
  <c r="F63" i="30"/>
  <c r="F65" i="30" s="1"/>
  <c r="F67" i="30"/>
  <c r="E63" i="30"/>
  <c r="F57" i="30"/>
  <c r="E57" i="30"/>
  <c r="E65" i="30" s="1"/>
  <c r="F34" i="29"/>
  <c r="F38" i="29" s="1"/>
  <c r="E34" i="29"/>
  <c r="E38" i="29"/>
  <c r="F45" i="28"/>
  <c r="E45" i="28"/>
  <c r="F39" i="28"/>
  <c r="F49" i="28" s="1"/>
  <c r="E39" i="28"/>
  <c r="E49" i="28" s="1"/>
  <c r="E47" i="28"/>
  <c r="F75" i="27"/>
  <c r="E75" i="27"/>
  <c r="F71" i="27"/>
  <c r="F79" i="27" s="1"/>
  <c r="F77" i="27"/>
  <c r="E71" i="27"/>
  <c r="E79" i="27"/>
  <c r="F81" i="26"/>
  <c r="F77" i="26"/>
  <c r="F79" i="26" s="1"/>
  <c r="E77" i="26"/>
  <c r="E81" i="26"/>
  <c r="F50" i="25"/>
  <c r="E50" i="25"/>
  <c r="E54" i="25" s="1"/>
  <c r="F46" i="25"/>
  <c r="F54" i="25" s="1"/>
  <c r="E46" i="25"/>
  <c r="F22" i="25"/>
  <c r="E22" i="25"/>
  <c r="F51" i="24"/>
  <c r="E51" i="24"/>
  <c r="F42" i="24"/>
  <c r="E42" i="24"/>
  <c r="F37" i="24"/>
  <c r="E37" i="24"/>
  <c r="E53" i="24" s="1"/>
  <c r="F45" i="23"/>
  <c r="E45" i="23"/>
  <c r="E47" i="23" s="1"/>
  <c r="F41" i="23"/>
  <c r="F49" i="23" s="1"/>
  <c r="E41" i="23"/>
  <c r="F83" i="22"/>
  <c r="E83" i="22"/>
  <c r="F75" i="22"/>
  <c r="E75" i="22"/>
  <c r="F70" i="22"/>
  <c r="E70" i="22"/>
  <c r="F64" i="22"/>
  <c r="F87" i="22" s="1"/>
  <c r="E64" i="22"/>
  <c r="F58" i="22"/>
  <c r="E58" i="22"/>
  <c r="F53" i="22"/>
  <c r="F85" i="22" s="1"/>
  <c r="E53" i="22"/>
  <c r="E87" i="22" s="1"/>
  <c r="F69" i="21"/>
  <c r="E69" i="21"/>
  <c r="F65" i="21"/>
  <c r="E65" i="21"/>
  <c r="F59" i="21"/>
  <c r="E59" i="21"/>
  <c r="E68" i="34"/>
  <c r="F50" i="32"/>
  <c r="E36" i="29"/>
  <c r="E77" i="27"/>
  <c r="E79" i="26"/>
  <c r="E71" i="21" l="1"/>
  <c r="F52" i="25"/>
  <c r="F47" i="28"/>
  <c r="F36" i="29"/>
  <c r="E52" i="32"/>
  <c r="F43" i="33"/>
  <c r="E52" i="25"/>
  <c r="E67" i="31"/>
  <c r="F53" i="24"/>
  <c r="F67" i="36"/>
  <c r="F71" i="21"/>
  <c r="E85" i="22"/>
  <c r="F60" i="35"/>
  <c r="E49" i="23"/>
  <c r="E55" i="24"/>
  <c r="F55" i="24"/>
  <c r="F47" i="23"/>
</calcChain>
</file>

<file path=xl/sharedStrings.xml><?xml version="1.0" encoding="utf-8"?>
<sst xmlns="http://schemas.openxmlformats.org/spreadsheetml/2006/main" count="5502" uniqueCount="1222">
  <si>
    <t>Name of the Instrument</t>
  </si>
  <si>
    <t>Quantity</t>
  </si>
  <si>
    <t>ISIN Number</t>
  </si>
  <si>
    <t xml:space="preserve">Market Value(Rs. in Lakhs) </t>
  </si>
  <si>
    <t>% to Net Assets</t>
  </si>
  <si>
    <t>Industry Classification / Rating</t>
  </si>
  <si>
    <t>YTM</t>
  </si>
  <si>
    <t>Portfolio Statement as on April 29,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</si>
  <si>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</si>
  <si>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</si>
  <si>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</si>
  <si>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</si>
  <si>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</si>
  <si>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</si>
  <si>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</si>
  <si>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</si>
  <si>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</si>
  <si>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</si>
  <si>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</si>
  <si>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</si>
  <si>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</si>
  <si>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Index Fund NSE Nifty Plan</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</si>
  <si>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</si>
  <si>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</si>
  <si>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</si>
  <si>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</si>
  <si>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</si>
  <si>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</si>
  <si>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</si>
  <si>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</si>
  <si>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</si>
  <si>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Mutual Fund Units</t>
  </si>
  <si>
    <t>Sub Total</t>
  </si>
  <si>
    <t>Total</t>
  </si>
  <si>
    <t>Net Assets</t>
  </si>
  <si>
    <t>Call, Cash &amp; Other Assets</t>
  </si>
  <si>
    <t>** Non- Traded Scrips</t>
  </si>
  <si>
    <t>Notes</t>
  </si>
  <si>
    <t>a) NAV at the beginning and at the end of the Half-year ended 29-Apr-2022</t>
  </si>
  <si>
    <t xml:space="preserve">      Plan/Option</t>
  </si>
  <si>
    <t>As on 29-Apr-2022</t>
  </si>
  <si>
    <t>As on 29-Oct-2021</t>
  </si>
  <si>
    <t>IDCW - Income Distribution cum capital withdrawal</t>
  </si>
  <si>
    <t>b) Aggregate Distributions declared during the Half - year ended 29-Apr-2022</t>
  </si>
  <si>
    <t>Nil</t>
  </si>
  <si>
    <t>(In Years)</t>
  </si>
  <si>
    <t xml:space="preserve">f) Product labeling and risk-o-meter </t>
  </si>
  <si>
    <t>Debt Instruments</t>
  </si>
  <si>
    <t>(a) Listed / awaiting listing on Stock Exchanges</t>
  </si>
  <si>
    <t>Money Market Instruments</t>
  </si>
  <si>
    <t>CRISIL A1+</t>
  </si>
  <si>
    <t>Commercial Paper</t>
  </si>
  <si>
    <t>Treasury Bill</t>
  </si>
  <si>
    <t>91 DTB (30-Jun-2022)</t>
  </si>
  <si>
    <t>IN002021X595</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</si>
  <si>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</si>
  <si>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</si>
  <si>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</si>
  <si>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</si>
  <si>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</si>
  <si>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</si>
  <si>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</si>
  <si>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</si>
  <si>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</si>
  <si>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</si>
  <si>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91 DTB (09-Jun-2022)</t>
  </si>
  <si>
    <t>IN002021X561</t>
  </si>
  <si>
    <t>Government Securities</t>
  </si>
  <si>
    <t>5.63% GOI 2026 (12-Apr-2026)</t>
  </si>
  <si>
    <t>IN0020210012</t>
  </si>
  <si>
    <t>SOVEREIGN</t>
  </si>
  <si>
    <t>5.15% GOI 2025 (09-Nov-2025)</t>
  </si>
  <si>
    <t>IN0020200278</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</si>
  <si>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</si>
  <si>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</si>
  <si>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</si>
  <si>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</si>
  <si>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</si>
  <si>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</si>
  <si>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</si>
  <si>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</si>
  <si>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</si>
  <si>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</si>
  <si>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</si>
  <si>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</si>
  <si>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 xml:space="preserve">d) Product labeling and risk-o-meter </t>
  </si>
  <si>
    <t>Equity &amp; Equity related</t>
  </si>
  <si>
    <t>HDFC Bank Ltd</t>
  </si>
  <si>
    <t>INE040A01034</t>
  </si>
  <si>
    <t>Banks</t>
  </si>
  <si>
    <t>ICICI Bank Ltd</t>
  </si>
  <si>
    <t>INE090A01021</t>
  </si>
  <si>
    <t>Infosys Ltd</t>
  </si>
  <si>
    <t>INE009A01021</t>
  </si>
  <si>
    <t>IT - Software</t>
  </si>
  <si>
    <t>Axis Bank Ltd</t>
  </si>
  <si>
    <t>INE238A01034</t>
  </si>
  <si>
    <t>Larsen &amp; Toubro Ltd</t>
  </si>
  <si>
    <t>INE018A01030</t>
  </si>
  <si>
    <t>Construction</t>
  </si>
  <si>
    <t>Bharti Airtel Ltd</t>
  </si>
  <si>
    <t>INE397D01024</t>
  </si>
  <si>
    <t>Telecom - Services</t>
  </si>
  <si>
    <t>Hindustan Unilever Ltd</t>
  </si>
  <si>
    <t>INE030A01027</t>
  </si>
  <si>
    <t>Diversified Fmcg</t>
  </si>
  <si>
    <t>Ambuja Cements Ltd</t>
  </si>
  <si>
    <t>INE079A01024</t>
  </si>
  <si>
    <t>Cement &amp; Cement Products</t>
  </si>
  <si>
    <t>HCL Technologies Ltd</t>
  </si>
  <si>
    <t>INE860A01027</t>
  </si>
  <si>
    <t>State Bank of India</t>
  </si>
  <si>
    <t>INE062A01020</t>
  </si>
  <si>
    <t>Kotak Mahindra Bank Ltd</t>
  </si>
  <si>
    <t>INE237A01028</t>
  </si>
  <si>
    <t>NTPC Ltd</t>
  </si>
  <si>
    <t>INE733E01010</t>
  </si>
  <si>
    <t>Power</t>
  </si>
  <si>
    <t>GAIL (India) Ltd</t>
  </si>
  <si>
    <t>INE129A01019</t>
  </si>
  <si>
    <t>Gas</t>
  </si>
  <si>
    <t>United Breweries Ltd</t>
  </si>
  <si>
    <t>INE686F01025</t>
  </si>
  <si>
    <t>Beverages</t>
  </si>
  <si>
    <t>Grasim Industries Ltd</t>
  </si>
  <si>
    <t>INE047A01021</t>
  </si>
  <si>
    <t>Voltas Ltd</t>
  </si>
  <si>
    <t>INE226A01021</t>
  </si>
  <si>
    <t>Consumer Durables</t>
  </si>
  <si>
    <t>Dr. Reddy's Laboratories Ltd</t>
  </si>
  <si>
    <t>INE089A01023</t>
  </si>
  <si>
    <t>Pharmaceuticals &amp; Biotechnology</t>
  </si>
  <si>
    <t>SBI Cards and Payment Services Ltd</t>
  </si>
  <si>
    <t>INE018E01016</t>
  </si>
  <si>
    <t>Finance</t>
  </si>
  <si>
    <t>Aditya Birla Fashion and Retail Ltd</t>
  </si>
  <si>
    <t>INE647O01011</t>
  </si>
  <si>
    <t>Retailing</t>
  </si>
  <si>
    <t>Blue Star Ltd</t>
  </si>
  <si>
    <t>INE472A01039</t>
  </si>
  <si>
    <t>Hindustan Aeronautics Ltd</t>
  </si>
  <si>
    <t>INE066F01012</t>
  </si>
  <si>
    <t>Aerospace &amp; Defense</t>
  </si>
  <si>
    <t>Petronet LNG Ltd</t>
  </si>
  <si>
    <t>INE347G01014</t>
  </si>
  <si>
    <t>Jubilant Foodworks Ltd</t>
  </si>
  <si>
    <t>INE797F01020</t>
  </si>
  <si>
    <t>Leisure Services</t>
  </si>
  <si>
    <t>Mahindra &amp; Mahindra Ltd</t>
  </si>
  <si>
    <t>INE101A01026</t>
  </si>
  <si>
    <t>Automobiles</t>
  </si>
  <si>
    <t>United Spirits Ltd</t>
  </si>
  <si>
    <t>INE854D01024</t>
  </si>
  <si>
    <t>Tata Motors Ltd</t>
  </si>
  <si>
    <t>INE155A01022</t>
  </si>
  <si>
    <t>Jyothy Labs Ltd</t>
  </si>
  <si>
    <t>INE668F01031</t>
  </si>
  <si>
    <t>Household Products</t>
  </si>
  <si>
    <t>Bajaj Auto Ltd</t>
  </si>
  <si>
    <t>INE917I01010</t>
  </si>
  <si>
    <t>City Union Bank Ltd</t>
  </si>
  <si>
    <t>INE491A01021</t>
  </si>
  <si>
    <t>Westlife Development Ltd</t>
  </si>
  <si>
    <t>INE274F01020</t>
  </si>
  <si>
    <t>ICICI Prudential Life Insurance Co Ltd</t>
  </si>
  <si>
    <t>INE726G01019</t>
  </si>
  <si>
    <t>Insurance</t>
  </si>
  <si>
    <t>Exide Industries Ltd</t>
  </si>
  <si>
    <t>INE302A01020</t>
  </si>
  <si>
    <t>Auto Components</t>
  </si>
  <si>
    <t>Gujarat State Petronet Ltd</t>
  </si>
  <si>
    <t>INE246F01010</t>
  </si>
  <si>
    <t>Sapphire Foods India Ltd</t>
  </si>
  <si>
    <t>INE806T01012</t>
  </si>
  <si>
    <t>Ultratech Cement Ltd</t>
  </si>
  <si>
    <t>INE481G01011</t>
  </si>
  <si>
    <t>Kirloskar Oil Engines Ltd</t>
  </si>
  <si>
    <t>INE146L01010</t>
  </si>
  <si>
    <t>Industrial Products</t>
  </si>
  <si>
    <t>Crompton Greaves Consumer Electricals Ltd</t>
  </si>
  <si>
    <t>INE299U01018</t>
  </si>
  <si>
    <t>Tata Power Co Ltd</t>
  </si>
  <si>
    <t>INE245A01021</t>
  </si>
  <si>
    <t>Zydus Lifesciences Ltd</t>
  </si>
  <si>
    <t>INE010B01027</t>
  </si>
  <si>
    <t>Nuvoco Vistas Corporation Ltd</t>
  </si>
  <si>
    <t>INE118D01016</t>
  </si>
  <si>
    <t>Kansai Nerolac Paints Ltd</t>
  </si>
  <si>
    <t>INE531A01024</t>
  </si>
  <si>
    <t>Zomato Ltd</t>
  </si>
  <si>
    <t>INE758T01015</t>
  </si>
  <si>
    <t>Himatsingka Seide Ltd</t>
  </si>
  <si>
    <t>INE049A01027</t>
  </si>
  <si>
    <t>Textiles &amp; Apparels</t>
  </si>
  <si>
    <t>Multi Commodity Exchange Of India Ltd</t>
  </si>
  <si>
    <t>INE745G01035</t>
  </si>
  <si>
    <t>Capital Markets</t>
  </si>
  <si>
    <t>PB Fintech Ltd</t>
  </si>
  <si>
    <t>INE417T01026</t>
  </si>
  <si>
    <t>Financial Technology (Fintech)</t>
  </si>
  <si>
    <t>Metropolis Healthcare Ltd</t>
  </si>
  <si>
    <t>INE112L01020</t>
  </si>
  <si>
    <t>Healthcare Services</t>
  </si>
  <si>
    <t>6.95% Housing Development Finance Corporation Ltd (27-Apr-2023) **</t>
  </si>
  <si>
    <t>INE001A07SK8</t>
  </si>
  <si>
    <t>Kotak Mahindra Prime Ltd (03-Jun-2022) **@</t>
  </si>
  <si>
    <t>INE916D140Y6</t>
  </si>
  <si>
    <t>Tata Capital Financial Services Ltd (28-Sep-2022) **@</t>
  </si>
  <si>
    <t>INE306N14UG4</t>
  </si>
  <si>
    <t>6.18% GOI 2024 (04-Nov-2024)</t>
  </si>
  <si>
    <t>IN0020190396</t>
  </si>
  <si>
    <t>MindTree Ltd</t>
  </si>
  <si>
    <t>INE018I01017</t>
  </si>
  <si>
    <t>Asian Paints Ltd</t>
  </si>
  <si>
    <t>INE021A01026</t>
  </si>
  <si>
    <t>Dabur India Ltd</t>
  </si>
  <si>
    <t>INE016A01026</t>
  </si>
  <si>
    <t>Personal Products</t>
  </si>
  <si>
    <t>Shriram Transport Finance Co Ltd</t>
  </si>
  <si>
    <t>INE721A01013</t>
  </si>
  <si>
    <t>Marico Ltd</t>
  </si>
  <si>
    <t>INE196A01026</t>
  </si>
  <si>
    <t>Federal Bank Ltd</t>
  </si>
  <si>
    <t>INE171A01029</t>
  </si>
  <si>
    <t>c) Portfolio Turnover Ratio during the Half - year 29-Apr-2022</t>
  </si>
  <si>
    <t>d) Average Maturity as on 29-Apr-2022</t>
  </si>
  <si>
    <t xml:space="preserve">e) During the month additional instances of fair valuation/deviation from valuation price provided by the valuation agencies </t>
  </si>
  <si>
    <t xml:space="preserve">(b) Unlisted </t>
  </si>
  <si>
    <t>INE671B01018</t>
  </si>
  <si>
    <t>IT - Services</t>
  </si>
  <si>
    <t>Tata Motors Ltd DVR</t>
  </si>
  <si>
    <t>IN9155A01020</t>
  </si>
  <si>
    <t>Bharat Electronics Ltd</t>
  </si>
  <si>
    <t>INE263A01024</t>
  </si>
  <si>
    <t>ITC Ltd</t>
  </si>
  <si>
    <t>INE154A01025</t>
  </si>
  <si>
    <t>Coal India Ltd</t>
  </si>
  <si>
    <t>INE522F01014</t>
  </si>
  <si>
    <t>Consumable Fuels</t>
  </si>
  <si>
    <t>Godrej Consumer Products Ltd</t>
  </si>
  <si>
    <t>INE102D01028</t>
  </si>
  <si>
    <t>Indian Oil Corporation Ltd</t>
  </si>
  <si>
    <t>INE242A01010</t>
  </si>
  <si>
    <t>Petroleum Products</t>
  </si>
  <si>
    <t>Tech Mahindra Ltd</t>
  </si>
  <si>
    <t>INE669C01036</t>
  </si>
  <si>
    <t>ACC Ltd</t>
  </si>
  <si>
    <t>INE012A01025</t>
  </si>
  <si>
    <t>Housing Development Finance Corporation Ltd</t>
  </si>
  <si>
    <t>INE001A01036</t>
  </si>
  <si>
    <t>Finolex Cables Ltd</t>
  </si>
  <si>
    <t>INE235A01022</t>
  </si>
  <si>
    <t>Century Textile &amp; Industries Ltd</t>
  </si>
  <si>
    <t>INE055A01016</t>
  </si>
  <si>
    <t>Paper, Forest &amp; Jute Products</t>
  </si>
  <si>
    <t>Power Grid Corporation of India Ltd</t>
  </si>
  <si>
    <t>INE752E01010</t>
  </si>
  <si>
    <t>Indraprastha Gas Ltd</t>
  </si>
  <si>
    <t>INE203G01027</t>
  </si>
  <si>
    <t>Rallis India Ltd</t>
  </si>
  <si>
    <t>INE613A01020</t>
  </si>
  <si>
    <t>Fertilizers &amp; Agrochemicals</t>
  </si>
  <si>
    <t>Lupin Ltd</t>
  </si>
  <si>
    <t>INE326A01037</t>
  </si>
  <si>
    <t>Gulf Oil Lubricants India Ltd</t>
  </si>
  <si>
    <t>INE635Q01029</t>
  </si>
  <si>
    <t>(b) Units of Real Estate Investment Trusts (REITs)</t>
  </si>
  <si>
    <t>Embassy Office Parks REIT</t>
  </si>
  <si>
    <t>INE041025011</t>
  </si>
  <si>
    <t>Industry Classification</t>
  </si>
  <si>
    <t>NHPC Ltd</t>
  </si>
  <si>
    <t>INE848E01016</t>
  </si>
  <si>
    <t>Finolex Industries Ltd</t>
  </si>
  <si>
    <t>INE183A01024</t>
  </si>
  <si>
    <t>Tata Consultancy Services Ltd</t>
  </si>
  <si>
    <t>INE467B01029</t>
  </si>
  <si>
    <t>Hero MotoCorp Ltd</t>
  </si>
  <si>
    <t>INE158A01026</t>
  </si>
  <si>
    <t>Colgate Palmolive (India) Ltd</t>
  </si>
  <si>
    <t>INE259A01022</t>
  </si>
  <si>
    <t>Oil &amp; Natural Gas Corporation Ltd</t>
  </si>
  <si>
    <t>INE213A01029</t>
  </si>
  <si>
    <t>Oil</t>
  </si>
  <si>
    <t>Hindustan Petroleum Corporation Ltd</t>
  </si>
  <si>
    <t>INE094A01015</t>
  </si>
  <si>
    <t>CESC Ltd</t>
  </si>
  <si>
    <t>INE486A01021</t>
  </si>
  <si>
    <t>Apollo Tyres Ltd</t>
  </si>
  <si>
    <t>INE438A01022</t>
  </si>
  <si>
    <t>Brookfield India Real Estate Trust</t>
  </si>
  <si>
    <t>INE0FDU25010</t>
  </si>
  <si>
    <t>Foreign Equity Securities</t>
  </si>
  <si>
    <t>Unilever PLC, (ADR)</t>
  </si>
  <si>
    <t>US9047677045</t>
  </si>
  <si>
    <t>Food Products</t>
  </si>
  <si>
    <t>Xtep International Holdings Ltd</t>
  </si>
  <si>
    <t>KYG982771092</t>
  </si>
  <si>
    <t>Novatek Microelectronics Corp. Ltd</t>
  </si>
  <si>
    <t>TW0003034005</t>
  </si>
  <si>
    <t>IT - Hardware</t>
  </si>
  <si>
    <t>Xinyi Solar Holdings Ltd</t>
  </si>
  <si>
    <t>KYG9829N1025</t>
  </si>
  <si>
    <t>Industrial Manufacturing</t>
  </si>
  <si>
    <t>Mediatek Inc</t>
  </si>
  <si>
    <t>TW0002454006</t>
  </si>
  <si>
    <t>Primax Electronics Ltd</t>
  </si>
  <si>
    <t>TW0004915004</t>
  </si>
  <si>
    <t>Info Edge (India) Ltd</t>
  </si>
  <si>
    <t>INE663F01024</t>
  </si>
  <si>
    <t>Cyient Ltd</t>
  </si>
  <si>
    <t>INE136B01020</t>
  </si>
  <si>
    <t>Affle India Ltd</t>
  </si>
  <si>
    <t>INE00WC01027</t>
  </si>
  <si>
    <t>FSN E-Commerce Ventures Ltd</t>
  </si>
  <si>
    <t>INE388Y01029</t>
  </si>
  <si>
    <t>Indiamart Intermesh Ltd</t>
  </si>
  <si>
    <t>INE933S01016</t>
  </si>
  <si>
    <t>Firstsource Solutions Ltd</t>
  </si>
  <si>
    <t>INE684F01012</t>
  </si>
  <si>
    <t>Rategain Travel Technologies Ltd</t>
  </si>
  <si>
    <t>INE0CLI01024</t>
  </si>
  <si>
    <t>Xelpmoc Design and Tech Ltd</t>
  </si>
  <si>
    <t>INE01P501012</t>
  </si>
  <si>
    <t>Makemytrip Ltd</t>
  </si>
  <si>
    <t>MU0295S00016</t>
  </si>
  <si>
    <t>Freshworks Inc</t>
  </si>
  <si>
    <t>US3580541049</t>
  </si>
  <si>
    <t>Taiwan Semiconductor Manufacturing Co. Ltd</t>
  </si>
  <si>
    <t>TW0002330008</t>
  </si>
  <si>
    <t>Samsung Electronics Co. Ltd</t>
  </si>
  <si>
    <t>KR7005930003</t>
  </si>
  <si>
    <t>Qualcomm Inc.</t>
  </si>
  <si>
    <t>US7475251036</t>
  </si>
  <si>
    <t>Telecom -  Equipment &amp; Accessories</t>
  </si>
  <si>
    <t>Twitter Inc.</t>
  </si>
  <si>
    <t>US90184L1026</t>
  </si>
  <si>
    <t>Amazon.com INC</t>
  </si>
  <si>
    <t>US0231351067</t>
  </si>
  <si>
    <t>Salesforce.Com Inc</t>
  </si>
  <si>
    <t>US79466L3024</t>
  </si>
  <si>
    <t>Microsoft Corp</t>
  </si>
  <si>
    <t>US5949181045</t>
  </si>
  <si>
    <t>Uber Technologies Inc</t>
  </si>
  <si>
    <t>US90353T1007</t>
  </si>
  <si>
    <t>Transport Services</t>
  </si>
  <si>
    <t>Intel Corp</t>
  </si>
  <si>
    <t>US4581401001</t>
  </si>
  <si>
    <t>Alibaba Group Holding Ltd</t>
  </si>
  <si>
    <t>KYG017191142</t>
  </si>
  <si>
    <t>Zoom Video Communications Inc</t>
  </si>
  <si>
    <t>US98980L1017</t>
  </si>
  <si>
    <t>Alphabet Inc</t>
  </si>
  <si>
    <t>US02079K3059</t>
  </si>
  <si>
    <t>Samsung Sdi Co Ltd</t>
  </si>
  <si>
    <t>KR7006400006</t>
  </si>
  <si>
    <t>LG Chem Ltd</t>
  </si>
  <si>
    <t>KR7051910008</t>
  </si>
  <si>
    <t>Chemicals &amp; Petrochemicals</t>
  </si>
  <si>
    <t>Tencent Holdings Ltd</t>
  </si>
  <si>
    <t>KYG875721634</t>
  </si>
  <si>
    <t>PayPal Holdings Inc</t>
  </si>
  <si>
    <t>US70450Y1038</t>
  </si>
  <si>
    <t>Wix.Com Ltd</t>
  </si>
  <si>
    <t>IL0011301780</t>
  </si>
  <si>
    <t>JD.Com Inc</t>
  </si>
  <si>
    <t>KYG8208B1014</t>
  </si>
  <si>
    <t>Foreign Mutual Fund Units</t>
  </si>
  <si>
    <t>Franklin Technology Fund, Class I (Acc)</t>
  </si>
  <si>
    <t>LU0626261944</t>
  </si>
  <si>
    <t>Foreign Mutual Fund</t>
  </si>
  <si>
    <t>Deepak Nitrite Ltd</t>
  </si>
  <si>
    <t>INE288B01029</t>
  </si>
  <si>
    <t>Brigade Enterprises Ltd</t>
  </si>
  <si>
    <t>INE791I01019</t>
  </si>
  <si>
    <t>Realty</t>
  </si>
  <si>
    <t>KPIT Technologies Ltd</t>
  </si>
  <si>
    <t>INE04I401011</t>
  </si>
  <si>
    <t>GHCL Ltd</t>
  </si>
  <si>
    <t>INE539A01019</t>
  </si>
  <si>
    <t>CCL Products (India) Ltd</t>
  </si>
  <si>
    <t>INE421D01022</t>
  </si>
  <si>
    <t>Agricultural Food &amp; Other Products</t>
  </si>
  <si>
    <t>J.B. Chemicals &amp; Pharmaceuticals Ltd</t>
  </si>
  <si>
    <t>INE572A01028</t>
  </si>
  <si>
    <t>K.P.R. Mill Ltd</t>
  </si>
  <si>
    <t>INE930H01031</t>
  </si>
  <si>
    <t>Equitas Holdings Ltd</t>
  </si>
  <si>
    <t>INE988K01017</t>
  </si>
  <si>
    <t>Tube Investments of India Ltd</t>
  </si>
  <si>
    <t>INE974X01010</t>
  </si>
  <si>
    <t>Quess Corp Ltd</t>
  </si>
  <si>
    <t>INE615P01015</t>
  </si>
  <si>
    <t>Commercial Services &amp; Supplies</t>
  </si>
  <si>
    <t>Ahluwalia Contracts (India) Ltd</t>
  </si>
  <si>
    <t>INE758C01029</t>
  </si>
  <si>
    <t>Carborundum Universal Ltd</t>
  </si>
  <si>
    <t>INE120A01034</t>
  </si>
  <si>
    <t>KNR Constructions Ltd</t>
  </si>
  <si>
    <t>INE634I01029</t>
  </si>
  <si>
    <t>Eris Lifesciences Ltd</t>
  </si>
  <si>
    <t>INE406M01024</t>
  </si>
  <si>
    <t>Nesco Ltd</t>
  </si>
  <si>
    <t>INE317F01035</t>
  </si>
  <si>
    <t>Sobha Ltd</t>
  </si>
  <si>
    <t>INE671H01015</t>
  </si>
  <si>
    <t>V.I.P. Industries Ltd</t>
  </si>
  <si>
    <t>INE054A01027</t>
  </si>
  <si>
    <t>Lemon Tree Hotels Ltd</t>
  </si>
  <si>
    <t>INE970X01018</t>
  </si>
  <si>
    <t>Teamlease Services Ltd</t>
  </si>
  <si>
    <t>INE985S01024</t>
  </si>
  <si>
    <t>M M Forgings Ltd</t>
  </si>
  <si>
    <t>INE227C01017</t>
  </si>
  <si>
    <t>TV Today Network Ltd</t>
  </si>
  <si>
    <t>INE038F01029</t>
  </si>
  <si>
    <t>Entertainment</t>
  </si>
  <si>
    <t>Karur Vysya Bank Ltd</t>
  </si>
  <si>
    <t>INE036D01028</t>
  </si>
  <si>
    <t>DCB Bank Ltd</t>
  </si>
  <si>
    <t>INE503A01015</t>
  </si>
  <si>
    <t>Gateway Distriparks Ltd</t>
  </si>
  <si>
    <t>INE079J01017</t>
  </si>
  <si>
    <t>Equitas Small Finance Bank Ltd</t>
  </si>
  <si>
    <t>INE063P01018</t>
  </si>
  <si>
    <t>Cholamandalam Investment and Finance Co Ltd</t>
  </si>
  <si>
    <t>INE121A01024</t>
  </si>
  <si>
    <t>Chemplast Sanmar Ltd</t>
  </si>
  <si>
    <t>INE488A01050</t>
  </si>
  <si>
    <t>TTK Prestige Ltd</t>
  </si>
  <si>
    <t>INE690A01028</t>
  </si>
  <si>
    <t>Atul Ltd</t>
  </si>
  <si>
    <t>INE100A01010</t>
  </si>
  <si>
    <t>HeidelbergCement India Ltd</t>
  </si>
  <si>
    <t>INE578A01017</t>
  </si>
  <si>
    <t>Shankara Building Products Ltd</t>
  </si>
  <si>
    <t>INE274V01019</t>
  </si>
  <si>
    <t>Techno Electric &amp; Engineering Co Ltd</t>
  </si>
  <si>
    <t>INE285K01026</t>
  </si>
  <si>
    <t>Anand Rathi Wealth Ltd</t>
  </si>
  <si>
    <t>INE463V01026</t>
  </si>
  <si>
    <t>Mrs Bectors Food Specialities Ltd</t>
  </si>
  <si>
    <t>INE495P01012</t>
  </si>
  <si>
    <t>S J S Enterprises Ltd</t>
  </si>
  <si>
    <t>INE284S01014</t>
  </si>
  <si>
    <t>Music Broadcast Ltd</t>
  </si>
  <si>
    <t>INE919I01024</t>
  </si>
  <si>
    <t>JK Lakshmi Cement Ltd</t>
  </si>
  <si>
    <t>INE786A01032</t>
  </si>
  <si>
    <t>Ion Exchange (India) Ltd</t>
  </si>
  <si>
    <t>INE570A01014</t>
  </si>
  <si>
    <t>Ashoka Buildcon Ltd</t>
  </si>
  <si>
    <t>INE442H01029</t>
  </si>
  <si>
    <t>Symphony Ltd</t>
  </si>
  <si>
    <t>INE225D01027</t>
  </si>
  <si>
    <t>G R Infraprojects Ltd</t>
  </si>
  <si>
    <t>INE201P01022</t>
  </si>
  <si>
    <t>IDFC Ltd</t>
  </si>
  <si>
    <t>INE043D01016</t>
  </si>
  <si>
    <t>Latent View Analytics Ltd</t>
  </si>
  <si>
    <t>INE0I7C01011</t>
  </si>
  <si>
    <t>Hindustan Oil Exploration Co Ltd</t>
  </si>
  <si>
    <t>INE345A01011</t>
  </si>
  <si>
    <t>Indoco Remedies Ltd</t>
  </si>
  <si>
    <t>INE873D01024</t>
  </si>
  <si>
    <t>Data Patterns India Ltd</t>
  </si>
  <si>
    <t>INE0IX101010</t>
  </si>
  <si>
    <t>INE278Y01022</t>
  </si>
  <si>
    <t>Hitachi Energy India Ltd</t>
  </si>
  <si>
    <t>INE07Y701011</t>
  </si>
  <si>
    <t>Electrical Equipment</t>
  </si>
  <si>
    <t>Vijaya Diagnostic Centre Ltd</t>
  </si>
  <si>
    <t>INE043W01024</t>
  </si>
  <si>
    <t>Ramco Systems Ltd</t>
  </si>
  <si>
    <t>INE246B01019</t>
  </si>
  <si>
    <t>Oberoi Realty Ltd</t>
  </si>
  <si>
    <t>INE093I01010</t>
  </si>
  <si>
    <t>Ashok Leyland Ltd</t>
  </si>
  <si>
    <t>INE208A01029</t>
  </si>
  <si>
    <t>Agricultural, Commercial &amp; Construction Vehicles</t>
  </si>
  <si>
    <t>Emami Ltd</t>
  </si>
  <si>
    <t>INE548C01032</t>
  </si>
  <si>
    <t>The Ramco Cements Ltd</t>
  </si>
  <si>
    <t>INE331A01037</t>
  </si>
  <si>
    <t>Trent Ltd</t>
  </si>
  <si>
    <t>INE849A01020</t>
  </si>
  <si>
    <t>Coromandel International Ltd</t>
  </si>
  <si>
    <t>INE169A01031</t>
  </si>
  <si>
    <t>IPCA Laboratories Ltd</t>
  </si>
  <si>
    <t>INE571A01038</t>
  </si>
  <si>
    <t>Mphasis Ltd</t>
  </si>
  <si>
    <t>INE356A01018</t>
  </si>
  <si>
    <t>Apollo Hospitals Enterprise Ltd</t>
  </si>
  <si>
    <t>INE437A01024</t>
  </si>
  <si>
    <t>Indian Hotels Co Ltd</t>
  </si>
  <si>
    <t>INE053A01029</t>
  </si>
  <si>
    <t>Container Corporation Of India Ltd</t>
  </si>
  <si>
    <t>INE111A01025</t>
  </si>
  <si>
    <t>Sundram Fasteners Ltd</t>
  </si>
  <si>
    <t>INE387A01021</t>
  </si>
  <si>
    <t>Max Healthcare Institute Ltd</t>
  </si>
  <si>
    <t>INE027H01010</t>
  </si>
  <si>
    <t>CG Power and Industrial Solutions Ltd</t>
  </si>
  <si>
    <t>INE067A01029</t>
  </si>
  <si>
    <t>J.K. Cement Ltd</t>
  </si>
  <si>
    <t>INE823G01014</t>
  </si>
  <si>
    <t>Sundaram Finance Ltd</t>
  </si>
  <si>
    <t>INE660A01013</t>
  </si>
  <si>
    <t>Bosch Ltd</t>
  </si>
  <si>
    <t>INE323A01026</t>
  </si>
  <si>
    <t>Max Financial Services Ltd</t>
  </si>
  <si>
    <t>INE180A01020</t>
  </si>
  <si>
    <t>Abbott India Ltd</t>
  </si>
  <si>
    <t>INE358A01014</t>
  </si>
  <si>
    <t>Prestige Estates Projects Ltd</t>
  </si>
  <si>
    <t>INE811K01011</t>
  </si>
  <si>
    <t>Bharat Forge Ltd</t>
  </si>
  <si>
    <t>INE465A01025</t>
  </si>
  <si>
    <t>Phoenix Mills Ltd</t>
  </si>
  <si>
    <t>INE211B01039</t>
  </si>
  <si>
    <t>Balkrishna Industries Ltd</t>
  </si>
  <si>
    <t>INE787D01026</t>
  </si>
  <si>
    <t>Bata India Ltd</t>
  </si>
  <si>
    <t>INE176A01028</t>
  </si>
  <si>
    <t>Aarti Industries Ltd</t>
  </si>
  <si>
    <t>INE769A01020</t>
  </si>
  <si>
    <t>Persistent Systems Ltd</t>
  </si>
  <si>
    <t>INE262H01013</t>
  </si>
  <si>
    <t>PI Industries Ltd</t>
  </si>
  <si>
    <t>INE603J01030</t>
  </si>
  <si>
    <t>Cummins India Ltd</t>
  </si>
  <si>
    <t>INE298A01020</t>
  </si>
  <si>
    <t>Whirlpool Of India Ltd</t>
  </si>
  <si>
    <t>INE716A01013</t>
  </si>
  <si>
    <t>Motherson Sumi Wiring India Ltd</t>
  </si>
  <si>
    <t>INE0FS801015</t>
  </si>
  <si>
    <t>RBL Bank Ltd</t>
  </si>
  <si>
    <t>INE976G01028</t>
  </si>
  <si>
    <t>Honeywell Automation India Ltd</t>
  </si>
  <si>
    <t>INE671A01010</t>
  </si>
  <si>
    <t>EPL Ltd</t>
  </si>
  <si>
    <t>INE255A01020</t>
  </si>
  <si>
    <t>Kajaria Ceramics Ltd</t>
  </si>
  <si>
    <t>INE217B01036</t>
  </si>
  <si>
    <t>APL Apollo Tubes Ltd</t>
  </si>
  <si>
    <t>INE702C01027</t>
  </si>
  <si>
    <t>Devyani International Ltd</t>
  </si>
  <si>
    <t>INE872J01023</t>
  </si>
  <si>
    <t>Cholamandalam Financial Holdings Ltd</t>
  </si>
  <si>
    <t>INE149A01033</t>
  </si>
  <si>
    <t>* Less than 0.01%</t>
  </si>
  <si>
    <t>Reliance Industries Ltd</t>
  </si>
  <si>
    <t>INE002A01018</t>
  </si>
  <si>
    <t>Bharat Petroleum Corporation Ltd</t>
  </si>
  <si>
    <t>INE029A01011</t>
  </si>
  <si>
    <t>Caplin Point Laboratories Ltd</t>
  </si>
  <si>
    <t>INE475E01026</t>
  </si>
  <si>
    <t>GTPL Hathway Ltd</t>
  </si>
  <si>
    <t>INE869I01013</t>
  </si>
  <si>
    <t>Ujjivan Financial Services Ltd</t>
  </si>
  <si>
    <t>INE334L01012</t>
  </si>
  <si>
    <t>Hemisphere Properties India Ltd</t>
  </si>
  <si>
    <t>INE0AJG01018</t>
  </si>
  <si>
    <t>IN9397D01014</t>
  </si>
  <si>
    <t>INE696201123</t>
  </si>
  <si>
    <t>Cipla Ltd</t>
  </si>
  <si>
    <t>INE059A01026</t>
  </si>
  <si>
    <t>KEI Industries Ltd</t>
  </si>
  <si>
    <t>INE878B01027</t>
  </si>
  <si>
    <t>Maruti Suzuki India Ltd</t>
  </si>
  <si>
    <t>INE585B01010</t>
  </si>
  <si>
    <t>Interglobe Aviation Ltd</t>
  </si>
  <si>
    <t>INE646L01027</t>
  </si>
  <si>
    <t>IndusInd Bank Ltd</t>
  </si>
  <si>
    <t>INE095A01012</t>
  </si>
  <si>
    <t>SBI Life Insurance Co Ltd</t>
  </si>
  <si>
    <t>INE123W01016</t>
  </si>
  <si>
    <t>Orient Cement Ltd</t>
  </si>
  <si>
    <t>INE876N01018</t>
  </si>
  <si>
    <t>ITD Cementation India Ltd</t>
  </si>
  <si>
    <t>INE686A01026</t>
  </si>
  <si>
    <t>Somany Ceramics Ltd</t>
  </si>
  <si>
    <t>INE355A01028</t>
  </si>
  <si>
    <t>Arvind Fashions Ltd</t>
  </si>
  <si>
    <t>INE955V01021</t>
  </si>
  <si>
    <t>Aditya Birla Capital Ltd</t>
  </si>
  <si>
    <t>INE674K01013</t>
  </si>
  <si>
    <t>Dalmia Bharat Ltd</t>
  </si>
  <si>
    <t>INE00R701025</t>
  </si>
  <si>
    <t>LIC Housing Finance Ltd</t>
  </si>
  <si>
    <t>INE115A01026</t>
  </si>
  <si>
    <t>Mahindra &amp; Mahindra Financial Services Ltd</t>
  </si>
  <si>
    <t>INE774D01024</t>
  </si>
  <si>
    <t>Nippon Life India Asset Management Ltd</t>
  </si>
  <si>
    <t>INE298J01013</t>
  </si>
  <si>
    <t>AU Small Finance Bank Ltd</t>
  </si>
  <si>
    <t>INE949L01017</t>
  </si>
  <si>
    <t>Coforge Ltd</t>
  </si>
  <si>
    <t>INE591G01017</t>
  </si>
  <si>
    <t>Torrent Pharmaceuticals Ltd</t>
  </si>
  <si>
    <t>INE685A01028</t>
  </si>
  <si>
    <t>Alkem Laboratories Ltd</t>
  </si>
  <si>
    <t>INE540L01014</t>
  </si>
  <si>
    <t>Laurus Labs Ltd</t>
  </si>
  <si>
    <t>INE947Q01028</t>
  </si>
  <si>
    <t>Gland Pharma Ltd</t>
  </si>
  <si>
    <t>INE068V01023</t>
  </si>
  <si>
    <t>Endurance Technologies Ltd</t>
  </si>
  <si>
    <t>INE913H01037</t>
  </si>
  <si>
    <t>Motherson Sumi Systems Ltd</t>
  </si>
  <si>
    <t>INE775A01035</t>
  </si>
  <si>
    <t>HDFC Life Insurance Co Ltd</t>
  </si>
  <si>
    <t>INE795G01014</t>
  </si>
  <si>
    <t>Puravankara Ltd</t>
  </si>
  <si>
    <t>INE323I01011</t>
  </si>
  <si>
    <t>NRB Bearings Ltd</t>
  </si>
  <si>
    <t>INE349A01021</t>
  </si>
  <si>
    <t>Tata Consumer Products Ltd</t>
  </si>
  <si>
    <t>INE192A01025</t>
  </si>
  <si>
    <t>Motilal Oswal Financial Services Ltd</t>
  </si>
  <si>
    <t>INE338I01027</t>
  </si>
  <si>
    <t>Godrej Properties Ltd</t>
  </si>
  <si>
    <t>INE484J01027</t>
  </si>
  <si>
    <t>AIA Group Ltd</t>
  </si>
  <si>
    <t>HK0000069689</t>
  </si>
  <si>
    <t>Bank Central Asia Tbk Pt</t>
  </si>
  <si>
    <t>ID1000109507</t>
  </si>
  <si>
    <t>DBS Group Holdings Ltd</t>
  </si>
  <si>
    <t>SG1L01001701</t>
  </si>
  <si>
    <t>Naver Corp</t>
  </si>
  <si>
    <t>KR7035420009</t>
  </si>
  <si>
    <t>Meituan Dianping</t>
  </si>
  <si>
    <t>KYG596691041</t>
  </si>
  <si>
    <t>China Mengniu Dairy Co. Ltd</t>
  </si>
  <si>
    <t>KYG210961051</t>
  </si>
  <si>
    <t>Agricultural Food &amp; other Products</t>
  </si>
  <si>
    <t>Techtronic Industries Co. Ltd</t>
  </si>
  <si>
    <t>HK0669013440</t>
  </si>
  <si>
    <t>Longi Green Energy Technology Co Ltd</t>
  </si>
  <si>
    <t>CNE100001FR6</t>
  </si>
  <si>
    <t>SK Hynix Inc</t>
  </si>
  <si>
    <t>KR7000660001</t>
  </si>
  <si>
    <t>China Merchants Bank Co Ltd</t>
  </si>
  <si>
    <t>CNE1000002M1</t>
  </si>
  <si>
    <t>China Resources Land Ltd</t>
  </si>
  <si>
    <t>KYG2108Y1052</t>
  </si>
  <si>
    <t>Midea Group Co Ltd</t>
  </si>
  <si>
    <t>CNE100001QQ5</t>
  </si>
  <si>
    <t>Guangzhou Tinci Materials Technology Co Ltd</t>
  </si>
  <si>
    <t>CNE100001RG4</t>
  </si>
  <si>
    <t>Ping An Insurance (Group) Co. Of China Ltd, H</t>
  </si>
  <si>
    <t>CNE1000003X6</t>
  </si>
  <si>
    <t>Yum China Holdings INC</t>
  </si>
  <si>
    <t>US98850P1093</t>
  </si>
  <si>
    <t>Budweiser Brewing Co APAC Ltd</t>
  </si>
  <si>
    <t>KYG1674K1013</t>
  </si>
  <si>
    <t>Bangkok Dusit Medical Services Pcl</t>
  </si>
  <si>
    <t>TH0264A10Z12</t>
  </si>
  <si>
    <t>Kweichow Moutai Co. Ltd, A</t>
  </si>
  <si>
    <t>CNE0000018R8</t>
  </si>
  <si>
    <t>Country Garden Services Holdings Co Ltd</t>
  </si>
  <si>
    <t>KYG2453A1085</t>
  </si>
  <si>
    <t>Indocement Tunggal Prakarsa Tbk Pt</t>
  </si>
  <si>
    <t>ID1000061302</t>
  </si>
  <si>
    <t>Beijing Oriental Yuhong Waterproof Technology Co Ltd</t>
  </si>
  <si>
    <t>CNE100000CS3</t>
  </si>
  <si>
    <t>Hua Hong Semiconductor Ltd</t>
  </si>
  <si>
    <t>HK0000218211</t>
  </si>
  <si>
    <t>SM Investments Corp</t>
  </si>
  <si>
    <t>PHY806761029</t>
  </si>
  <si>
    <t>The Siam Cement PCL, Fgn.</t>
  </si>
  <si>
    <t>TH0003010Z12</t>
  </si>
  <si>
    <t>Trip.Com Group Ltd, (ADR)</t>
  </si>
  <si>
    <t>US89677Q1076</t>
  </si>
  <si>
    <t>Semen Indonesia (Persero) Tbk PT</t>
  </si>
  <si>
    <t>ID1000106800</t>
  </si>
  <si>
    <t>Minor International Pcl, Fgn.</t>
  </si>
  <si>
    <t>TH0128B10Z17</t>
  </si>
  <si>
    <t>Wuxi Biologics Cayman Inc</t>
  </si>
  <si>
    <t>KYG970081173</t>
  </si>
  <si>
    <t>Jiangsu Hengrui Medicine Co Ltd</t>
  </si>
  <si>
    <t>CNE0000014W7</t>
  </si>
  <si>
    <t>Weichai Power Co Ltd</t>
  </si>
  <si>
    <t>CNE1000004L9</t>
  </si>
  <si>
    <t>Sea Ltd (ADR)</t>
  </si>
  <si>
    <t>US81141R1005</t>
  </si>
  <si>
    <t>Will Semiconductor Co Ltd</t>
  </si>
  <si>
    <t>CNE100002XM8</t>
  </si>
  <si>
    <t>Minor International PCL- Warrants (31-July-2023)</t>
  </si>
  <si>
    <t>TH0128053707</t>
  </si>
  <si>
    <t>TH0128053509</t>
  </si>
  <si>
    <t>TH0128054200</t>
  </si>
  <si>
    <t>Bajaj Finance Ltd</t>
  </si>
  <si>
    <t>INE296A01024</t>
  </si>
  <si>
    <t>Titan Co Ltd</t>
  </si>
  <si>
    <t>INE280A01028</t>
  </si>
  <si>
    <t>Sun Pharmaceutical Industries Ltd</t>
  </si>
  <si>
    <t>INE044A01036</t>
  </si>
  <si>
    <t>Tata Steel Ltd</t>
  </si>
  <si>
    <t>INE081A01012</t>
  </si>
  <si>
    <t>Ferrous Metals</t>
  </si>
  <si>
    <t>Bajaj Finserv Ltd</t>
  </si>
  <si>
    <t>INE918I01018</t>
  </si>
  <si>
    <t>Wipro Ltd</t>
  </si>
  <si>
    <t>INE075A01022</t>
  </si>
  <si>
    <t>JSW Steel Ltd</t>
  </si>
  <si>
    <t>INE019A01038</t>
  </si>
  <si>
    <t>Hindalco Industries Ltd</t>
  </si>
  <si>
    <t>INE038A01020</t>
  </si>
  <si>
    <t>Non - Ferrous Metals</t>
  </si>
  <si>
    <t>Nestle India Ltd</t>
  </si>
  <si>
    <t>INE239A01016</t>
  </si>
  <si>
    <t>Adani Ports and Special Economic Zone Ltd</t>
  </si>
  <si>
    <t>INE742F01042</t>
  </si>
  <si>
    <t>Transport Infrastructure</t>
  </si>
  <si>
    <t>Divi's Laboratories Ltd</t>
  </si>
  <si>
    <t>INE361B01024</t>
  </si>
  <si>
    <t>UPL Ltd</t>
  </si>
  <si>
    <t>INE628A01036</t>
  </si>
  <si>
    <t>Britannia Industries Ltd</t>
  </si>
  <si>
    <t>INE216A01030</t>
  </si>
  <si>
    <t>Eicher Motors Ltd</t>
  </si>
  <si>
    <t>INE066A01021</t>
  </si>
  <si>
    <t>Shree Cement Ltd</t>
  </si>
  <si>
    <t>INE070A01015</t>
  </si>
  <si>
    <t>Yes Bank Ltd</t>
  </si>
  <si>
    <t>INE528G01035</t>
  </si>
  <si>
    <t>Mahindra CIE Automotive Ltd</t>
  </si>
  <si>
    <t>INE536H01010</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</si>
  <si>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</si>
  <si>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</si>
  <si>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</si>
  <si>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</si>
  <si>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</si>
  <si>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</si>
  <si>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</si>
  <si>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</si>
  <si>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</si>
  <si>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</si>
  <si>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</si>
  <si>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</si>
  <si>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INF090I01GK1</t>
  </si>
  <si>
    <t>INF090I01UY3</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</si>
  <si>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</si>
  <si>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</si>
  <si>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</si>
  <si>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</si>
  <si>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</si>
  <si>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</si>
  <si>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</si>
  <si>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</si>
  <si>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</si>
  <si>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INF090I01HB8</t>
  </si>
  <si>
    <t>INF090I01TX7</t>
  </si>
  <si>
    <t>INF090I01WD3</t>
  </si>
  <si>
    <t>Franklin India Prima Fund Direct-Growth Plan</t>
  </si>
  <si>
    <t>INF090I01FH9</t>
  </si>
  <si>
    <t>Franklin India Flexi Cap Fund-Direct Growth Plan (Formerly known as Franklin India Equity Fund)</t>
  </si>
  <si>
    <t>INF090I01FK3</t>
  </si>
  <si>
    <t>% to Net Assets(Hedged &amp; Unhedged)</t>
  </si>
  <si>
    <t>Outstanding position in Derivative Instruments (Rs. in Lakhs)
Long / (Short)</t>
  </si>
  <si>
    <t>Outstanding derivative exposure as % to net assets
Long / (Short )</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</si>
  <si>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</si>
  <si>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Securities are fair valued</t>
  </si>
  <si>
    <t>Globsyn Technologies Ltd ** ^^</t>
  </si>
  <si>
    <t>Numero Uno International Ltd ** ^^</t>
  </si>
  <si>
    <t>Primary Benchmark: CRISIL Hybrid 35+65 - Aggressive Index</t>
  </si>
  <si>
    <t>Risk level based on portfolio as on April 29, 2022</t>
  </si>
  <si>
    <t>Risk level of primary benchmark as on April 29, 2022</t>
  </si>
  <si>
    <t>Primary Benchmark: NIFTY500 Value 50 (The Benchmark of the fund has been changed from S&amp;P BSE 500 effective December 1, 2021)</t>
  </si>
  <si>
    <t>Primary Benchmark: Nifty Dividend Opportunities 50</t>
  </si>
  <si>
    <t>Refer below link for rationale of devation under Valuation policy</t>
  </si>
  <si>
    <t>https://www.franklintempletonindia.com/investor/reports?firstFilter-4</t>
  </si>
  <si>
    <t xml:space="preserve">d) During the month additional instances of fair valuation/deviation from valuation price provided by the valuation agencies </t>
  </si>
  <si>
    <t>e) For product labeling and risk-o-meter</t>
  </si>
  <si>
    <t>Primary Benchmark: S&amp;P BSE Teck</t>
  </si>
  <si>
    <t>d) For product labeling and risk-o-meter</t>
  </si>
  <si>
    <t>Primary Benchmark: Nifty Smallcap 250</t>
  </si>
  <si>
    <t xml:space="preserve">e) For product labeling and risk-o-meter </t>
  </si>
  <si>
    <t>Primary Benchmark: Nifty Midcap 150</t>
  </si>
  <si>
    <t>Bharti Airtel Ltd – Partly Paid</t>
  </si>
  <si>
    <t>Quantum Information Services ** ^^</t>
  </si>
  <si>
    <t>Chennai Interactive Business Services Pvt Ltd **  ^^</t>
  </si>
  <si>
    <t xml:space="preserve">e) Product labeling and risk-o-meter </t>
  </si>
  <si>
    <t>Primary Benchmark: NIFTY 500</t>
  </si>
  <si>
    <t>Franklin India Flexi Cap Fund ^</t>
  </si>
  <si>
    <t>Quantum Information Systems ** ^^</t>
  </si>
  <si>
    <t>^ Franklin India Equity Fund is renamed as Franklin India Flexi Cap Fund effective Jan 29, 2021.</t>
  </si>
  <si>
    <t xml:space="preserve">d) For product labeling and risk-o-meter </t>
  </si>
  <si>
    <t>Primary Benchmark: NIFTY LargeMidcap 250</t>
  </si>
  <si>
    <t>Primary Benchmark: Nifty 100</t>
  </si>
  <si>
    <t>Primary Benchmark: S&amp;P BSE India Infrastructure Index</t>
  </si>
  <si>
    <t>Minor International PCL - Warrants (05-May-2023)</t>
  </si>
  <si>
    <t>Minor International PCL - Warrants (15-Feb-2024)</t>
  </si>
  <si>
    <t>Primary Benchmark: MSCI Asia (ex-Japan) Standard Index</t>
  </si>
  <si>
    <t>Primary Benchmark: Nifty 50</t>
  </si>
  <si>
    <t>NIL</t>
  </si>
  <si>
    <t>Primary Benchmark: Russell 3000 Growth Index</t>
  </si>
  <si>
    <t>Franklin India Feeder - Templeton European Opportunities Fund ^</t>
  </si>
  <si>
    <t>Primary Benchmark: MSCI Europe Index</t>
  </si>
  <si>
    <t>^ Franklin India Feeder - Franklin European Growth Fund is renamed as Franklin India Feeder - Templeton European Opportunities Fund effective Aug 18, 2020.</t>
  </si>
  <si>
    <t>Franklin India Short Term Income Plan-Segregated Portfolio 3- 9.50% Yes Bank Ltd CO 23 Dec 2021-Direct-Growth Plan</t>
  </si>
  <si>
    <t>^^ Securities are fair Valued</t>
  </si>
  <si>
    <t>$$$ This scheme is under winding-up and SBI Funds Management Private Limited has been appointed as the liquidator as per the order of Hon'ble Supreme Court dated February 12, 2021.</t>
  </si>
  <si>
    <t>Primary Benchmark:  20% S&amp;P BSE Sensex + 80% Crisil Liquid Fund Index</t>
  </si>
  <si>
    <t>Franklin India Dynamic Accrual Fund- Segregated Portfolio 3- 9.50% Yes Bank Ltd CO 23 Dec 2021-Direct-Growth Plan</t>
  </si>
  <si>
    <t>Franklin India Dynamic Accrual Fund (No. of Segregated Portfolios in the Scheme- 3) - (under winding up) Direct-Growth Plan ^^ $$$</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</si>
  <si>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</si>
  <si>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</si>
  <si>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</si>
  <si>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</si>
  <si>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Franklin India Short-Term Income Plan (No. of Segregated Portfolios in the Scheme- 3) - (under winding up) Direct-Growth Plan ^^ $$$</t>
  </si>
  <si>
    <t>Franklin India Short Term Income Plan - Segregated Portfolio 2 - 10.90% Vodafone Idea Ltd 02 Sep 2023 - Direct - Growth Plan ^^</t>
  </si>
  <si>
    <t>^ Effective October 21, 2019, scheme name of Franklin India Dynamic PE Ratio Fund of Funds was changed to Franklin India Dynamic Asset Allocation Fund of Funds.</t>
  </si>
  <si>
    <t>Franklin India Dynamic Accrual Fund - Segregated Portfolio 2 - 10.90% Vodafone Idea Ltd 02 Sep 2023 - Direct - Growth Plan ^^</t>
  </si>
  <si>
    <t xml:space="preserve">h) Product labeling and risk-o-meter </t>
  </si>
  <si>
    <t>Primary Benchmark: Nifty Equity Savings Index</t>
  </si>
  <si>
    <t>d) Outstanding derivative exposure as % to net assets</t>
  </si>
  <si>
    <t>Rs. 4,731.75 Lacs</t>
  </si>
  <si>
    <t xml:space="preserve">c) Total outstanding position (as at Apr 29, 2022 in Derivative Instruments (Gross Notional) </t>
  </si>
  <si>
    <t>e) Portfolio Turnover Ratio during the Half - year 29-Apr-2022</t>
  </si>
  <si>
    <t>f) Average Maturity as on 29-Apr-2022</t>
  </si>
  <si>
    <t xml:space="preserve">g) During the month additional instances of fair valuation/deviation from valuation price provided by the valuation agencies </t>
  </si>
  <si>
    <t>Campus Activewear Ltd ***</t>
  </si>
  <si>
    <t>*** Awaiting listing</t>
  </si>
  <si>
    <t>Franklin India Liquid Fund</t>
  </si>
  <si>
    <t>Rating</t>
  </si>
  <si>
    <t>INE121A07PK0</t>
  </si>
  <si>
    <t>7.20% Cholamandalam Investment and Finance Co Ltd (17-Jun-2022) **</t>
  </si>
  <si>
    <t>ICRA AA+</t>
  </si>
  <si>
    <t>INE752E07HK1</t>
  </si>
  <si>
    <t>8.64% Power Grid Corporation of India Ltd (08-Jul-2022) **</t>
  </si>
  <si>
    <t>Certificate of Deposit</t>
  </si>
  <si>
    <t>INE040A16CQ8</t>
  </si>
  <si>
    <t>HDFC Bank Ltd (24-May-2022) **</t>
  </si>
  <si>
    <t>CARE A1+</t>
  </si>
  <si>
    <t>INE238A161Y6</t>
  </si>
  <si>
    <t>Axis Bank Ltd (20-Jun-2022) **</t>
  </si>
  <si>
    <t>INE028A16CN0</t>
  </si>
  <si>
    <t>Bank of Baroda (10-May-2022)</t>
  </si>
  <si>
    <t>IND A1+</t>
  </si>
  <si>
    <t>INE562A16KG5</t>
  </si>
  <si>
    <t>Indian Bank (13-May-2022) **</t>
  </si>
  <si>
    <t>INE562A16KE0</t>
  </si>
  <si>
    <t>Indian Bank (01-Jun-2022) **</t>
  </si>
  <si>
    <t>INE261F14IQ1</t>
  </si>
  <si>
    <t>National Bank For Agriculture &amp; Rural Development (06-Jun-2022) **@</t>
  </si>
  <si>
    <t>ICRA A1+</t>
  </si>
  <si>
    <t>INE001A14YM8</t>
  </si>
  <si>
    <t>Housing Development Finance Corporation Ltd (23-Jun-2022) **@</t>
  </si>
  <si>
    <t>INE763G14LZ9</t>
  </si>
  <si>
    <t>ICICI Securities Ltd (24-Jun-2022) **@</t>
  </si>
  <si>
    <t>INE028E14JS1</t>
  </si>
  <si>
    <t>Kotak Securities Ltd (27-May-2022) **@</t>
  </si>
  <si>
    <t>INE029A14BN5</t>
  </si>
  <si>
    <t>Bharat Petroleum Corporation Ltd (17-May-2022) **@</t>
  </si>
  <si>
    <t>INE094A14IL8</t>
  </si>
  <si>
    <t>Hindustan Petroleum Corporation Ltd (27-May-2022) **@</t>
  </si>
  <si>
    <t>INE556F14IC4</t>
  </si>
  <si>
    <t>Small Industries Development Bank Of India (06-Jun-2022) **@</t>
  </si>
  <si>
    <t>INE110O14617</t>
  </si>
  <si>
    <t>Axis Securities Ltd (25-Jul-2022)@</t>
  </si>
  <si>
    <t>INE700G14BR9</t>
  </si>
  <si>
    <t>HDFC Securities Ltd (27-Jul-2022) **@</t>
  </si>
  <si>
    <t>INE763G14LP0</t>
  </si>
  <si>
    <t>ICICI Securities Ltd (17-Jun-2022) **@</t>
  </si>
  <si>
    <t>IN002021X579</t>
  </si>
  <si>
    <t>91 DTB (16-Jun-2022)</t>
  </si>
  <si>
    <t>IN002021Y445</t>
  </si>
  <si>
    <t>182 DTB (14-Jul-2022)</t>
  </si>
  <si>
    <t>IN002022X015</t>
  </si>
  <si>
    <t>91 DTB (7-Jul-2022)</t>
  </si>
  <si>
    <t>IN002021Y452</t>
  </si>
  <si>
    <t>182 DTB (21-Jul-2022)</t>
  </si>
  <si>
    <t>IN002021X512</t>
  </si>
  <si>
    <t>91 DTB (05-May-2022)</t>
  </si>
  <si>
    <t>IN002021X553</t>
  </si>
  <si>
    <t>91 DTB (02-Jun-2022)</t>
  </si>
  <si>
    <t>IN002021Y403</t>
  </si>
  <si>
    <t>182 DTB (30-Jun-2022)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</si>
  <si>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</si>
  <si>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</si>
  <si>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</si>
  <si>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</si>
  <si>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</si>
  <si>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</si>
  <si>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</si>
  <si>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</si>
  <si>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</si>
  <si>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</si>
  <si>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</si>
  <si>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</si>
  <si>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</si>
  <si>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</si>
  <si>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</si>
  <si>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29-Apr-2022</t>
  </si>
  <si>
    <t>Primary Benchmark: Tier-1 Index: CRISIL Liquid Fund BI Index (Effective Apri 1, 2022, the benchmark of the scheme has been changed from Crisil Liquid Fund Index)</t>
  </si>
  <si>
    <t>Risk level of primary benchmark as on April 30,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</si>
  <si>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</si>
  <si>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</si>
  <si>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</si>
  <si>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</si>
  <si>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</si>
  <si>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</si>
  <si>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NA*</t>
  </si>
  <si>
    <t xml:space="preserve">      Unclaimed IDCW Plan</t>
  </si>
  <si>
    <t xml:space="preserve">      Unclaimed Redemption Investor Education Plan</t>
  </si>
  <si>
    <t xml:space="preserve">      Unclaimed IDCW Investor Education Plan</t>
  </si>
  <si>
    <t>*Allotment date for the plans was January 06, 2022.</t>
  </si>
  <si>
    <t>e) Product labeling and risk-o-meter</t>
  </si>
  <si>
    <t>Primary Benchmark: Tier-1 Index: CRISIL Overnight Fund AI Index (Effective Apri 1, 2022, the benchmark of the scheme has been changed from CRISIL Overnight Index)</t>
  </si>
  <si>
    <t>Franklin India Savings Fund</t>
  </si>
  <si>
    <t>INE040A16CI5</t>
  </si>
  <si>
    <t>HDFC Bank Ltd (17-Aug-2022) **</t>
  </si>
  <si>
    <t>INE238A165X9</t>
  </si>
  <si>
    <t>Axis Bank Ltd (07-Dec-2022) **</t>
  </si>
  <si>
    <t>INE261F16629</t>
  </si>
  <si>
    <t>National Bank For Agriculture &amp; Rural Development (03-Feb-2023) **</t>
  </si>
  <si>
    <t>INE237A167N7</t>
  </si>
  <si>
    <t>Kotak Mahindra Bank Ltd (10-Feb-2023) **</t>
  </si>
  <si>
    <t>INE476A16SX6</t>
  </si>
  <si>
    <t>Canara Bank (14-Mar-2023) **</t>
  </si>
  <si>
    <t>INE476A16SO5</t>
  </si>
  <si>
    <t>Canara Bank (17-May-2022) **</t>
  </si>
  <si>
    <t>INE733E14AS5</t>
  </si>
  <si>
    <t>NTPC Ltd (02-May-2022) **@</t>
  </si>
  <si>
    <t>INE700G14BQ1</t>
  </si>
  <si>
    <t>HDFC Securities Ltd (25-Jul-2022) **@</t>
  </si>
  <si>
    <t>INE929O14586</t>
  </si>
  <si>
    <t>Reliance Retail Ventures Ltd (07-Sep-2022) **@</t>
  </si>
  <si>
    <t>INE001A14YI6</t>
  </si>
  <si>
    <t>Housing Development Finance Corporation Ltd (03-Mar-2023) **@</t>
  </si>
  <si>
    <t>INE306N14UI0</t>
  </si>
  <si>
    <t>Tata Capital Financial Services Ltd (24-Mar-2023) **@</t>
  </si>
  <si>
    <t>INE028E14JY9</t>
  </si>
  <si>
    <t>Kotak Securities Ltd (23-Sep-2022) **@</t>
  </si>
  <si>
    <t>INE018E14PJ8</t>
  </si>
  <si>
    <t>SBI Cards and Payment Services Ltd (28-Sep-2022) **@</t>
  </si>
  <si>
    <t>IN002021Y536</t>
  </si>
  <si>
    <t>182 DTB (15-Sep-2022)</t>
  </si>
  <si>
    <t>IN002021Y544</t>
  </si>
  <si>
    <t>182 DTB (22-Sep-2022)</t>
  </si>
  <si>
    <t>IN002021Z434</t>
  </si>
  <si>
    <t>364 DTB (12-Jan-2023)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</si>
  <si>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</si>
  <si>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</si>
  <si>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</si>
  <si>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</si>
  <si>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</si>
  <si>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</si>
  <si>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</si>
  <si>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</si>
  <si>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</si>
  <si>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</si>
  <si>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</si>
  <si>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Franklin India Floating Rate Fund</t>
  </si>
  <si>
    <t>INE831R07268</t>
  </si>
  <si>
    <t>Aditya Birla Housing Finance Ltd (364DTB +250 Bps) (17-Feb-2023) **</t>
  </si>
  <si>
    <t>ICRA AAA</t>
  </si>
  <si>
    <t>INE115A07PC9</t>
  </si>
  <si>
    <t>5.35% LIC Housing Finance Ltd (20-Mar-2023) **</t>
  </si>
  <si>
    <t>CARE AAA</t>
  </si>
  <si>
    <t>INE261F08BQ8</t>
  </si>
  <si>
    <t>6.70% National Bank For Agriculture &amp; Rural Development (11-Nov-2022) **</t>
  </si>
  <si>
    <t>INE651J07739</t>
  </si>
  <si>
    <t>JM Financial Credit Solutions Ltd (1Y SBI MCLR + 460 Bps) (23-Jul-2024) **</t>
  </si>
  <si>
    <t>ICRA AA</t>
  </si>
  <si>
    <t>INE238A166X7</t>
  </si>
  <si>
    <t>Axis Bank Ltd (09-Dec-2022) **</t>
  </si>
  <si>
    <t>INE975F14VY3</t>
  </si>
  <si>
    <t>Kotak Mahindra Investments Ltd (04-May-2022) **@</t>
  </si>
  <si>
    <t>IN0020160084</t>
  </si>
  <si>
    <t>GOI FRB 2024 (07-Nov-2024)</t>
  </si>
  <si>
    <t>IN0020180041</t>
  </si>
  <si>
    <t>GOI FRB 2031 (07-Dec-2031)</t>
  </si>
  <si>
    <t>IN0020210160</t>
  </si>
  <si>
    <t>GOI FRB 2028 (04-Oct-2028)</t>
  </si>
  <si>
    <t>IN0020200120</t>
  </si>
  <si>
    <t>GOI FRB 2033 (22-Sep-2033)</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</si>
  <si>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</si>
  <si>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</si>
  <si>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</si>
  <si>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</si>
  <si>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</si>
  <si>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</si>
  <si>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</si>
  <si>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INE941D07133</t>
  </si>
  <si>
    <t>8.45% Sikka Ports &amp; Terminals Ltd (12-Jun-2023) **</t>
  </si>
  <si>
    <t>INE001A07SE1</t>
  </si>
  <si>
    <t>7.50% Housing Development Finance Corporation Ltd (08-Jan-2025) **</t>
  </si>
  <si>
    <t>INE733E08148</t>
  </si>
  <si>
    <t>6.55% NTPC Ltd (17-Apr-2023) **</t>
  </si>
  <si>
    <t>INE261F08CK9</t>
  </si>
  <si>
    <t>5.14% National Bank For Agriculture &amp; Rural Development (31-Jan-2024) **</t>
  </si>
  <si>
    <t>INE660A07QA6</t>
  </si>
  <si>
    <t>0.00% Sundaram Finance Ltd (28-Jun-2022) **</t>
  </si>
  <si>
    <t>INE020B08AT3</t>
  </si>
  <si>
    <t>7.99% REC Ltd (23-Feb-2023) **</t>
  </si>
  <si>
    <t>INE020B08CM4</t>
  </si>
  <si>
    <t>6.99% REC Ltd (30-Sep-2024) **</t>
  </si>
  <si>
    <t>INE094A08044</t>
  </si>
  <si>
    <t>6.80% Hindustan Petroleum Corporation Ltd (15-Dec-2022) **</t>
  </si>
  <si>
    <t>INE906B07FX6</t>
  </si>
  <si>
    <t>7.11% National Highways Authority Of India (05-Nov-2022)</t>
  </si>
  <si>
    <t>INE053F07CC9</t>
  </si>
  <si>
    <t>6.19% Indian Railway Finance Corporation Ltd (28-Apr-2023) **</t>
  </si>
  <si>
    <t>INE557F08FJ5</t>
  </si>
  <si>
    <t>5.80% National Housing Bank (15-May-2023) **</t>
  </si>
  <si>
    <t>INE242A08460</t>
  </si>
  <si>
    <t>5.05% Indian Oil Corporation Ltd (25-Nov-2022)</t>
  </si>
  <si>
    <t>INE213A08040</t>
  </si>
  <si>
    <t>4.50% Oil &amp; Natural Gas Corporation Ltd (09-Feb-2024) **</t>
  </si>
  <si>
    <t>INE848E07989</t>
  </si>
  <si>
    <t>7.52% NHPC Ltd (06-Jun-2023) **</t>
  </si>
  <si>
    <t>INE094A08036</t>
  </si>
  <si>
    <t>7.00% Hindustan Petroleum Corporation Ltd (14-Aug-2024) **</t>
  </si>
  <si>
    <t>INE295J08022</t>
  </si>
  <si>
    <t>9.90% Coastal Gujarat Power Ltd (25-Aug-2028) **</t>
  </si>
  <si>
    <t>CARE AA(CE)</t>
  </si>
  <si>
    <t>INE115A07PA3</t>
  </si>
  <si>
    <t>5.23% LIC Housing Finance Ltd (26-Jul-2023) **</t>
  </si>
  <si>
    <t>INE053F07CU1</t>
  </si>
  <si>
    <t>5.04% Indian Railway Finance Corporation Ltd (05-May-2023) **</t>
  </si>
  <si>
    <t>INE018A08AS1</t>
  </si>
  <si>
    <t>8.02% Larsen &amp; Toubro Ltd (22-May-2022) **</t>
  </si>
  <si>
    <t>INE020B08930</t>
  </si>
  <si>
    <t>8.30% REC Ltd (10-Apr-2025) **</t>
  </si>
  <si>
    <t>INE721A08DC8</t>
  </si>
  <si>
    <t>10.25% Shriram Transport Finance Co Ltd (26-Apr-2024) **</t>
  </si>
  <si>
    <t>CRISIL AA+</t>
  </si>
  <si>
    <t>INE134E08KH0</t>
  </si>
  <si>
    <t>7.42% Power Finance Corporation Ltd (19-Nov-2024) **</t>
  </si>
  <si>
    <t>INE134E08KN8</t>
  </si>
  <si>
    <t>6.98% Power Finance Corporation Ltd (20-Apr-2023) **</t>
  </si>
  <si>
    <t>INE134E08JY7</t>
  </si>
  <si>
    <t>9.25% Power Finance Corporation Ltd (25-Sep-2024) **</t>
  </si>
  <si>
    <t>INE115A07NW2</t>
  </si>
  <si>
    <t>0.00% LIC Housing Finance Ltd (04-May-2022) **</t>
  </si>
  <si>
    <t>INE238A162W8</t>
  </si>
  <si>
    <t>Axis Bank Ltd (11-May-2022) **</t>
  </si>
  <si>
    <t>IN002021Y551</t>
  </si>
  <si>
    <t>182 DTB (29-Sep-2022)</t>
  </si>
  <si>
    <t>IN0020180025</t>
  </si>
  <si>
    <t>7.37% GOI 2023 (16-Apr-2023)</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</si>
  <si>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</si>
  <si>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</si>
  <si>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</si>
  <si>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</si>
  <si>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</si>
  <si>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</si>
  <si>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Primary Benchmark: Tier-1 Index: NIFTY Corporate Bond Index B-III (Effective Apri 1, 2022, the benchmark of the scheme has been changed from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</si>
  <si>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</si>
  <si>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</si>
  <si>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</si>
  <si>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</si>
  <si>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</si>
  <si>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</si>
  <si>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</si>
  <si>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</si>
  <si>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</si>
  <si>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</si>
  <si>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</si>
  <si>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 **</t>
  </si>
  <si>
    <t>INE242A08452</t>
  </si>
  <si>
    <t>6.39% Indian Oil Corporation Ltd (06-Mar-2025) **</t>
  </si>
  <si>
    <t>INE906B07FT4</t>
  </si>
  <si>
    <t>7.27% National Highways Authority Of India (06-Jun-2022) **</t>
  </si>
  <si>
    <t>INE094A08077</t>
  </si>
  <si>
    <t>5.36% Hindustan Petroleum Corporation Ltd (11-Apr-2025) **</t>
  </si>
  <si>
    <t>INE020B08DH2</t>
  </si>
  <si>
    <t>5.81% REC Ltd (31-Dec-2025) **</t>
  </si>
  <si>
    <t>INE206D08261</t>
  </si>
  <si>
    <t>8.14% Nuclear Power Corporation of India Ltd (25-Mar-2026) **</t>
  </si>
  <si>
    <t>INE020B08906</t>
  </si>
  <si>
    <t>8.27% REC Ltd (06-Feb-2025) **</t>
  </si>
  <si>
    <t>INE976G08064</t>
  </si>
  <si>
    <t>10.20% RBL Bank Ltd (15-Apr-2023) **</t>
  </si>
  <si>
    <t>ICRA AA-</t>
  </si>
  <si>
    <t>INE733E07JX0</t>
  </si>
  <si>
    <t>8.19% NTPC Ltd (15-Dec-2025) **</t>
  </si>
  <si>
    <t>INE514E08EP9</t>
  </si>
  <si>
    <t>8.25% Export-Import Bank of India (28-Sep-2025) **</t>
  </si>
  <si>
    <t>INE752E07MQ8</t>
  </si>
  <si>
    <t>8.40% Power Grid Corporation of India Ltd (27-May-2024) **</t>
  </si>
  <si>
    <t>INE476A16ST4</t>
  </si>
  <si>
    <t>Canara Bank (22-Aug-2022)</t>
  </si>
  <si>
    <t>INE238A161Z3</t>
  </si>
  <si>
    <t>Axis Bank Ltd (07-Mar-2023)</t>
  </si>
  <si>
    <t>INE556F16952</t>
  </si>
  <si>
    <t>Small Industries Development Bank of India (23-Mar-2023) **</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</si>
  <si>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</si>
  <si>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</si>
  <si>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</si>
  <si>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</si>
  <si>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</si>
  <si>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Fixed Maturity Plans - Series 6 - Plan C (1169 days)</t>
  </si>
  <si>
    <t>INE514E08AX1</t>
  </si>
  <si>
    <t>9.30% Export-Import Bank of India (11-May-2022) **</t>
  </si>
  <si>
    <t xml:space="preserve">      IDCW Plan </t>
  </si>
  <si>
    <t>Primary Benchmark: CRISIL Composite Bond Fund Index</t>
  </si>
  <si>
    <t>Franklin India Fixed Maturity Plans - Series 5 - Plan F (1203 days)</t>
  </si>
  <si>
    <t>Franklin India Fixed Maturity Plans - Series 5 - Plan E (1224 days)</t>
  </si>
  <si>
    <t>INE377Y07086</t>
  </si>
  <si>
    <t>0.00% Bajaj Housing Finance Ltd (05-May-2022) **</t>
  </si>
  <si>
    <t>Franklin India Fixed Maturity Plans - Series 5 - Plan D (1238 days)</t>
  </si>
  <si>
    <t>Franklin India Fixed Maturity Plans - Series 5 - Plan C (1259 days)</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</si>
  <si>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</si>
  <si>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</si>
  <si>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</si>
  <si>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</si>
  <si>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</si>
  <si>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</si>
  <si>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</si>
  <si>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</si>
  <si>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IN002021Y437</t>
  </si>
  <si>
    <t>182 DTB (07-Jul-2022)</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</si>
  <si>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</si>
  <si>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</si>
  <si>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</si>
  <si>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INE01E708040</t>
  </si>
  <si>
    <t>10.32% Andhra Pradesh Capital Region Development Authority (16-Aug-2027)</t>
  </si>
  <si>
    <t>CRISIL A+(CE)</t>
  </si>
  <si>
    <t>(b) Privately Placed / Unlisted</t>
  </si>
  <si>
    <t>INE971Z07133</t>
  </si>
  <si>
    <t>12.25% Rivaaz Trade Ventures Pvt Ltd (30-Jun-2023) $$ @@@ **</t>
  </si>
  <si>
    <t>BWR D(CE)</t>
  </si>
  <si>
    <t>INE971Z07190</t>
  </si>
  <si>
    <t>13.00% Rivaaz Trade Ventures Pvt Ltd (31-Dec-2023) $$ @@@ **</t>
  </si>
  <si>
    <t>INE946S07189</t>
  </si>
  <si>
    <t>13.55% Nufuture Digital (India) Ltd (31-Dec-2023) $$ @@@ **</t>
  </si>
  <si>
    <t>INF200K01TK5</t>
  </si>
  <si>
    <t>SBI Overnight Fund - Direct Plan - Growth</t>
  </si>
  <si>
    <t>Mutual Fund</t>
  </si>
  <si>
    <t>$$ Indicates securties below investment grade or default</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</si>
  <si>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</si>
  <si>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</si>
  <si>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</si>
  <si>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</si>
  <si>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</si>
  <si>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</si>
  <si>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i) Product labeling and risk-o-meter </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</si>
  <si>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</si>
  <si>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</si>
  <si>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</si>
  <si>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</si>
  <si>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</si>
  <si>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prior to which this security was fair valued at Zero.</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</si>
  <si>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</si>
  <si>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</si>
  <si>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</si>
  <si>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</si>
  <si>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</si>
  <si>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</si>
  <si>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</si>
  <si>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</si>
  <si>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</si>
  <si>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</si>
  <si>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</si>
  <si>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</si>
  <si>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</si>
  <si>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</si>
  <si>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INE01E708016</t>
  </si>
  <si>
    <t>10.32% Andhra Pradesh Capital Region Development Authority (16-Aug-2024) **</t>
  </si>
  <si>
    <t>INE01E708032</t>
  </si>
  <si>
    <t>10.32% Andhra Pradesh Capital Region Development Authority (16-Aug-2026) **</t>
  </si>
  <si>
    <t>INE971Z07125</t>
  </si>
  <si>
    <t>12.25% Rivaaz Trade Ventures Pvt Ltd (30-Jun-2022) $$ @@@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</si>
  <si>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</si>
  <si>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</si>
  <si>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</si>
  <si>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</si>
  <si>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</si>
  <si>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</si>
  <si>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</si>
  <si>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</si>
  <si>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</si>
  <si>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and by Rivaaz Trade Ventures Pvt Ltd on July 31, 2020, August 31, 2020, September 30, 2020, October 31, 2020, November 7, 2020, December 30, 2020, June 30,2021, December 30, 2021.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</si>
  <si>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</si>
  <si>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</si>
  <si>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Product labeling and risk-o-meter </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</si>
  <si>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</si>
  <si>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</si>
  <si>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</si>
  <si>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</si>
  <si>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</si>
  <si>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</si>
  <si>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</si>
  <si>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</si>
  <si>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</si>
  <si>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</si>
  <si>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</si>
  <si>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</si>
  <si>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</si>
  <si>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</si>
  <si>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</si>
  <si>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</si>
  <si>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NA</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</si>
  <si>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</si>
  <si>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</si>
  <si>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</si>
  <si>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Product labeling and risk-o-meter</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</si>
  <si>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</si>
  <si>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</si>
  <si>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</si>
  <si>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</si>
  <si>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</si>
  <si>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</si>
  <si>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</si>
  <si>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2022,March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</si>
  <si>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</si>
  <si>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</si>
  <si>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</si>
  <si>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</si>
  <si>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</si>
  <si>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</si>
  <si>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Risk level based on portfolio as on April 30, 2022</t>
  </si>
  <si>
    <t>Risk level of tier-1 benchmark as on April 30, 2022</t>
  </si>
  <si>
    <t>Tier-2 Index: CRISIL Liquid Fund AI Index</t>
  </si>
  <si>
    <t>Risk level of tier-2 benchmark as on April 30, 2022</t>
  </si>
  <si>
    <t>Risk level of tier-1 benchmark as on April 29, 2022</t>
  </si>
  <si>
    <t>Tier-2 Index: NIFTY Money Market Index A-I</t>
  </si>
  <si>
    <t>Risk level of tier-2 benchmark as on April 29, 2022</t>
  </si>
  <si>
    <t>Margin on Derivatives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</si>
</sst>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00">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0" fontId="6" fillId="2" borderId="4" xfId="0"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7" fillId="2"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7" fillId="2" borderId="0" xfId="0" applyFont="1" applyFill="1" applyAlignment="1">
      <alignment wrapText="1"/>
    </xf>
    <xf numFmtId="0" fontId="6" fillId="3" borderId="0" xfId="0" applyFont="1" applyFill="1"/>
    <xf numFmtId="0" fontId="9" fillId="3" borderId="0" xfId="1" applyFont="1" applyFill="1"/>
    <xf numFmtId="0" fontId="7" fillId="3" borderId="0" xfId="0" applyFont="1" applyFill="1"/>
    <xf numFmtId="0" fontId="9" fillId="2" borderId="0" xfId="1" applyFont="1" applyFill="1"/>
    <xf numFmtId="0" fontId="7" fillId="2" borderId="0" xfId="0" applyFont="1" applyFill="1" applyBorder="1"/>
    <xf numFmtId="0" fontId="7" fillId="2" borderId="0" xfId="0" applyNumberFormat="1" applyFont="1" applyFill="1" applyBorder="1"/>
    <xf numFmtId="39" fontId="7" fillId="2" borderId="0" xfId="0" applyNumberFormat="1" applyFont="1" applyFill="1" applyBorder="1"/>
    <xf numFmtId="0" fontId="6" fillId="0" borderId="0" xfId="0" applyFont="1" applyFill="1"/>
    <xf numFmtId="39" fontId="6" fillId="3" borderId="0" xfId="0" applyNumberFormat="1" applyFont="1" applyFill="1" applyBorder="1" applyAlignment="1">
      <alignment horizontal="right"/>
    </xf>
    <xf numFmtId="39" fontId="6" fillId="3" borderId="4" xfId="0" applyNumberFormat="1" applyFont="1" applyFill="1" applyBorder="1" applyAlignment="1">
      <alignment horizontal="right"/>
    </xf>
    <xf numFmtId="0" fontId="7" fillId="2" borderId="4" xfId="0" applyFont="1" applyFill="1" applyBorder="1" applyAlignment="1">
      <alignment wrapText="1"/>
    </xf>
    <xf numFmtId="0" fontId="6" fillId="3" borderId="0" xfId="0" applyFont="1" applyFill="1" applyAlignment="1">
      <alignment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wrapText="1"/>
    </xf>
    <xf numFmtId="0" fontId="0" fillId="0" borderId="0" xfId="0" applyAlignment="1">
      <alignment wrapText="1"/>
    </xf>
    <xf numFmtId="0" fontId="7" fillId="2" borderId="4" xfId="0" applyFont="1" applyFill="1" applyBorder="1" applyAlignment="1">
      <alignment horizontal="justify" wrapText="1"/>
    </xf>
    <xf numFmtId="0" fontId="10" fillId="3" borderId="0" xfId="0" applyFont="1" applyFill="1" applyAlignment="1">
      <alignment horizontal="right"/>
    </xf>
    <xf numFmtId="164" fontId="7" fillId="2" borderId="0" xfId="0" applyNumberFormat="1" applyFont="1" applyFill="1" applyAlignment="1">
      <alignment horizontal="right"/>
    </xf>
    <xf numFmtId="0" fontId="8" fillId="2" borderId="0" xfId="1" applyFill="1"/>
    <xf numFmtId="39" fontId="7" fillId="3" borderId="0" xfId="0" applyNumberFormat="1" applyFont="1" applyFill="1"/>
    <xf numFmtId="0" fontId="11" fillId="2" borderId="0" xfId="0" applyFont="1" applyFill="1"/>
    <xf numFmtId="0" fontId="4" fillId="0" borderId="0" xfId="0" applyFont="1" applyFill="1" applyBorder="1" applyAlignment="1">
      <alignment vertical="center" wrapText="1"/>
    </xf>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4" fontId="6" fillId="2"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7" fillId="2" borderId="0" xfId="0" applyFont="1" applyFill="1" applyAlignment="1">
      <alignment wrapText="1"/>
    </xf>
    <xf numFmtId="0" fontId="6" fillId="3" borderId="0" xfId="0" applyFont="1" applyFill="1" applyAlignment="1">
      <alignment horizontal="left" vertical="top" wrapText="1"/>
    </xf>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horizontal="left" vertical="top" wrapText="1"/>
    </xf>
    <xf numFmtId="0" fontId="7" fillId="3" borderId="0" xfId="0" applyFont="1" applyFill="1" applyAlignment="1">
      <alignment vertical="top" wrapText="1"/>
    </xf>
  </cellXfs>
  <cellStyles count="2">
    <cellStyle name="Hyperlink" xfId="1" builtinId="8"/>
    <cellStyle name="Normal" xfId="0" builtinId="0"/>
  </cellStyles>
  <dxfs count="74">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3.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4.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7.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4.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92</xdr:row>
      <xdr:rowOff>85725</xdr:rowOff>
    </xdr:from>
    <xdr:to>
      <xdr:col>0</xdr:col>
      <xdr:colOff>2266950</xdr:colOff>
      <xdr:row>103</xdr:row>
      <xdr:rowOff>114300</xdr:rowOff>
    </xdr:to>
    <xdr:pic>
      <xdr:nvPicPr>
        <xdr:cNvPr id="4" name="Picture 1">
          <a:extLst>
            <a:ext uri="{FF2B5EF4-FFF2-40B4-BE49-F238E27FC236}">
              <a16:creationId xmlns:a16="http://schemas.microsoft.com/office/drawing/2014/main" id="{DD671739-DE15-466C-9FF9-97F753F67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3373100"/>
          <a:ext cx="22193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108</xdr:row>
      <xdr:rowOff>85725</xdr:rowOff>
    </xdr:from>
    <xdr:to>
      <xdr:col>0</xdr:col>
      <xdr:colOff>2333625</xdr:colOff>
      <xdr:row>120</xdr:row>
      <xdr:rowOff>0</xdr:rowOff>
    </xdr:to>
    <xdr:pic>
      <xdr:nvPicPr>
        <xdr:cNvPr id="5" name="Picture 3">
          <a:extLst>
            <a:ext uri="{FF2B5EF4-FFF2-40B4-BE49-F238E27FC236}">
              <a16:creationId xmlns:a16="http://schemas.microsoft.com/office/drawing/2014/main" id="{517444F8-5DD1-4067-B9FC-7CF61C45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5659100"/>
          <a:ext cx="22860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124</xdr:row>
      <xdr:rowOff>76200</xdr:rowOff>
    </xdr:from>
    <xdr:to>
      <xdr:col>0</xdr:col>
      <xdr:colOff>2266950</xdr:colOff>
      <xdr:row>135</xdr:row>
      <xdr:rowOff>114300</xdr:rowOff>
    </xdr:to>
    <xdr:pic>
      <xdr:nvPicPr>
        <xdr:cNvPr id="6" name="Picture 1">
          <a:extLst>
            <a:ext uri="{FF2B5EF4-FFF2-40B4-BE49-F238E27FC236}">
              <a16:creationId xmlns:a16="http://schemas.microsoft.com/office/drawing/2014/main" id="{EC7DB872-E6B0-42F6-AE69-B727FCD8F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93557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82550</xdr:colOff>
      <xdr:row>52</xdr:row>
      <xdr:rowOff>114300</xdr:rowOff>
    </xdr:from>
    <xdr:to>
      <xdr:col>0</xdr:col>
      <xdr:colOff>2348230</xdr:colOff>
      <xdr:row>64</xdr:row>
      <xdr:rowOff>29210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686675"/>
          <a:ext cx="2265680" cy="1629410"/>
        </a:xfrm>
        <a:prstGeom prst="rect">
          <a:avLst/>
        </a:prstGeom>
        <a:noFill/>
        <a:ln>
          <a:noFill/>
        </a:ln>
      </xdr:spPr>
    </xdr:pic>
    <xdr:clientData/>
  </xdr:twoCellAnchor>
  <xdr:twoCellAnchor editAs="oneCell">
    <xdr:from>
      <xdr:col>0</xdr:col>
      <xdr:colOff>88900</xdr:colOff>
      <xdr:row>68</xdr:row>
      <xdr:rowOff>107950</xdr:rowOff>
    </xdr:from>
    <xdr:to>
      <xdr:col>0</xdr:col>
      <xdr:colOff>2374900</xdr:colOff>
      <xdr:row>80</xdr:row>
      <xdr:rowOff>19050</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9966325"/>
          <a:ext cx="2286000" cy="1625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107950</xdr:colOff>
      <xdr:row>50</xdr:row>
      <xdr:rowOff>107950</xdr:rowOff>
    </xdr:from>
    <xdr:to>
      <xdr:col>0</xdr:col>
      <xdr:colOff>2373630</xdr:colOff>
      <xdr:row>62</xdr:row>
      <xdr:rowOff>22860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7394575"/>
          <a:ext cx="2265680" cy="1629410"/>
        </a:xfrm>
        <a:prstGeom prst="rect">
          <a:avLst/>
        </a:prstGeom>
        <a:noFill/>
        <a:ln>
          <a:noFill/>
        </a:ln>
      </xdr:spPr>
    </xdr:pic>
    <xdr:clientData/>
  </xdr:twoCellAnchor>
  <xdr:twoCellAnchor editAs="oneCell">
    <xdr:from>
      <xdr:col>0</xdr:col>
      <xdr:colOff>101600</xdr:colOff>
      <xdr:row>66</xdr:row>
      <xdr:rowOff>107950</xdr:rowOff>
    </xdr:from>
    <xdr:to>
      <xdr:col>0</xdr:col>
      <xdr:colOff>2387600</xdr:colOff>
      <xdr:row>78</xdr:row>
      <xdr:rowOff>19050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9680575"/>
          <a:ext cx="2286000" cy="16256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51</xdr:row>
      <xdr:rowOff>114300</xdr:rowOff>
    </xdr:from>
    <xdr:to>
      <xdr:col>0</xdr:col>
      <xdr:colOff>2341880</xdr:colOff>
      <xdr:row>63</xdr:row>
      <xdr:rowOff>29210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543800"/>
          <a:ext cx="2265680" cy="1629410"/>
        </a:xfrm>
        <a:prstGeom prst="rect">
          <a:avLst/>
        </a:prstGeom>
        <a:noFill/>
        <a:ln>
          <a:noFill/>
        </a:ln>
      </xdr:spPr>
    </xdr:pic>
    <xdr:clientData/>
  </xdr:twoCellAnchor>
  <xdr:twoCellAnchor editAs="oneCell">
    <xdr:from>
      <xdr:col>0</xdr:col>
      <xdr:colOff>76200</xdr:colOff>
      <xdr:row>67</xdr:row>
      <xdr:rowOff>120650</xdr:rowOff>
    </xdr:from>
    <xdr:to>
      <xdr:col>0</xdr:col>
      <xdr:colOff>2362200</xdr:colOff>
      <xdr:row>79</xdr:row>
      <xdr:rowOff>31750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9836150"/>
          <a:ext cx="2286000" cy="1625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69850</xdr:colOff>
      <xdr:row>131</xdr:row>
      <xdr:rowOff>107950</xdr:rowOff>
    </xdr:from>
    <xdr:to>
      <xdr:col>0</xdr:col>
      <xdr:colOff>2439670</xdr:colOff>
      <xdr:row>142</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9443700"/>
          <a:ext cx="2369820" cy="1536065"/>
        </a:xfrm>
        <a:prstGeom prst="rect">
          <a:avLst/>
        </a:prstGeom>
        <a:noFill/>
        <a:ln>
          <a:noFill/>
        </a:ln>
      </xdr:spPr>
    </xdr:pic>
    <xdr:clientData/>
  </xdr:twoCellAnchor>
  <xdr:twoCellAnchor editAs="oneCell">
    <xdr:from>
      <xdr:col>0</xdr:col>
      <xdr:colOff>71442</xdr:colOff>
      <xdr:row>116</xdr:row>
      <xdr:rowOff>0</xdr:rowOff>
    </xdr:from>
    <xdr:to>
      <xdr:col>0</xdr:col>
      <xdr:colOff>2441262</xdr:colOff>
      <xdr:row>126</xdr:row>
      <xdr:rowOff>91440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7049750"/>
          <a:ext cx="2369820" cy="152019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138</xdr:row>
      <xdr:rowOff>63500</xdr:rowOff>
    </xdr:from>
    <xdr:to>
      <xdr:col>0</xdr:col>
      <xdr:colOff>2320290</xdr:colOff>
      <xdr:row>149</xdr:row>
      <xdr:rowOff>12700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094575"/>
          <a:ext cx="2177415" cy="1520825"/>
        </a:xfrm>
        <a:prstGeom prst="rect">
          <a:avLst/>
        </a:prstGeom>
        <a:noFill/>
        <a:ln>
          <a:noFill/>
        </a:ln>
      </xdr:spPr>
    </xdr:pic>
    <xdr:clientData/>
  </xdr:twoCellAnchor>
  <xdr:oneCellAnchor>
    <xdr:from>
      <xdr:col>0</xdr:col>
      <xdr:colOff>114300</xdr:colOff>
      <xdr:row>123</xdr:row>
      <xdr:rowOff>0</xdr:rowOff>
    </xdr:from>
    <xdr:ext cx="2286000" cy="1463040"/>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7887950"/>
          <a:ext cx="2286000" cy="1463040"/>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55566</xdr:colOff>
      <xdr:row>128</xdr:row>
      <xdr:rowOff>0</xdr:rowOff>
    </xdr:from>
    <xdr:to>
      <xdr:col>0</xdr:col>
      <xdr:colOff>2341566</xdr:colOff>
      <xdr:row>139</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8497550"/>
          <a:ext cx="2286000" cy="1637665"/>
        </a:xfrm>
        <a:prstGeom prst="rect">
          <a:avLst/>
        </a:prstGeom>
        <a:noFill/>
        <a:ln>
          <a:noFill/>
        </a:ln>
      </xdr:spPr>
    </xdr:pic>
    <xdr:clientData/>
  </xdr:twoCellAnchor>
  <xdr:twoCellAnchor editAs="oneCell">
    <xdr:from>
      <xdr:col>0</xdr:col>
      <xdr:colOff>133350</xdr:colOff>
      <xdr:row>112</xdr:row>
      <xdr:rowOff>19050</xdr:rowOff>
    </xdr:from>
    <xdr:to>
      <xdr:col>0</xdr:col>
      <xdr:colOff>2419350</xdr:colOff>
      <xdr:row>123</xdr:row>
      <xdr:rowOff>83185</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230600"/>
          <a:ext cx="2286000" cy="163576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79380</xdr:colOff>
      <xdr:row>119</xdr:row>
      <xdr:rowOff>71434</xdr:rowOff>
    </xdr:from>
    <xdr:to>
      <xdr:col>0</xdr:col>
      <xdr:colOff>2346965</xdr:colOff>
      <xdr:row>130</xdr:row>
      <xdr:rowOff>67624</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664109"/>
          <a:ext cx="2267585" cy="1567815"/>
        </a:xfrm>
        <a:prstGeom prst="rect">
          <a:avLst/>
        </a:prstGeom>
        <a:noFill/>
        <a:ln>
          <a:noFill/>
        </a:ln>
      </xdr:spPr>
    </xdr:pic>
    <xdr:clientData/>
  </xdr:twoCellAnchor>
  <xdr:twoCellAnchor editAs="oneCell">
    <xdr:from>
      <xdr:col>0</xdr:col>
      <xdr:colOff>119063</xdr:colOff>
      <xdr:row>134</xdr:row>
      <xdr:rowOff>87313</xdr:rowOff>
    </xdr:from>
    <xdr:to>
      <xdr:col>0</xdr:col>
      <xdr:colOff>2386648</xdr:colOff>
      <xdr:row>145</xdr:row>
      <xdr:rowOff>83503</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9823113"/>
          <a:ext cx="2267585" cy="156781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79380</xdr:colOff>
      <xdr:row>73</xdr:row>
      <xdr:rowOff>55558</xdr:rowOff>
    </xdr:from>
    <xdr:to>
      <xdr:col>0</xdr:col>
      <xdr:colOff>2346965</xdr:colOff>
      <xdr:row>84</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28308"/>
          <a:ext cx="2267585" cy="1637665"/>
        </a:xfrm>
        <a:prstGeom prst="rect">
          <a:avLst/>
        </a:prstGeom>
        <a:noFill/>
        <a:ln>
          <a:noFill/>
        </a:ln>
      </xdr:spPr>
    </xdr:pic>
    <xdr:clientData/>
  </xdr:twoCellAnchor>
  <xdr:twoCellAnchor editAs="oneCell">
    <xdr:from>
      <xdr:col>0</xdr:col>
      <xdr:colOff>95251</xdr:colOff>
      <xdr:row>90</xdr:row>
      <xdr:rowOff>0</xdr:rowOff>
    </xdr:from>
    <xdr:to>
      <xdr:col>0</xdr:col>
      <xdr:colOff>2362836</xdr:colOff>
      <xdr:row>101</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001625"/>
          <a:ext cx="2267585" cy="16376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79380</xdr:colOff>
      <xdr:row>79</xdr:row>
      <xdr:rowOff>55558</xdr:rowOff>
    </xdr:from>
    <xdr:to>
      <xdr:col>0</xdr:col>
      <xdr:colOff>2346965</xdr:colOff>
      <xdr:row>90</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628433"/>
          <a:ext cx="2267585" cy="1532890"/>
        </a:xfrm>
        <a:prstGeom prst="rect">
          <a:avLst/>
        </a:prstGeom>
        <a:noFill/>
        <a:ln>
          <a:noFill/>
        </a:ln>
      </xdr:spPr>
    </xdr:pic>
    <xdr:clientData/>
  </xdr:twoCellAnchor>
  <xdr:twoCellAnchor editAs="oneCell">
    <xdr:from>
      <xdr:col>0</xdr:col>
      <xdr:colOff>79375</xdr:colOff>
      <xdr:row>94</xdr:row>
      <xdr:rowOff>119062</xdr:rowOff>
    </xdr:from>
    <xdr:to>
      <xdr:col>0</xdr:col>
      <xdr:colOff>2346960</xdr:colOff>
      <xdr:row>106</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835062"/>
          <a:ext cx="2267585" cy="165354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87250"/>
          <a:ext cx="2267585" cy="1574165"/>
        </a:xfrm>
        <a:prstGeom prst="rect">
          <a:avLst/>
        </a:prstGeom>
        <a:noFill/>
        <a:ln>
          <a:noFill/>
        </a:ln>
      </xdr:spPr>
    </xdr:pic>
    <xdr:clientData/>
  </xdr:twoCellAnchor>
  <xdr:twoCellAnchor editAs="oneCell">
    <xdr:from>
      <xdr:col>0</xdr:col>
      <xdr:colOff>95256</xdr:colOff>
      <xdr:row>96</xdr:row>
      <xdr:rowOff>0</xdr:rowOff>
    </xdr:from>
    <xdr:to>
      <xdr:col>0</xdr:col>
      <xdr:colOff>2362841</xdr:colOff>
      <xdr:row>107</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573250"/>
          <a:ext cx="2267585" cy="15741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279400</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24575"/>
          <a:ext cx="2343150" cy="1619885"/>
        </a:xfrm>
        <a:prstGeom prst="rect">
          <a:avLst/>
        </a:prstGeom>
        <a:noFill/>
        <a:ln>
          <a:noFill/>
        </a:ln>
      </xdr:spPr>
    </xdr:pic>
    <xdr:clientData/>
  </xdr:twoCellAnchor>
  <xdr:twoCellAnchor editAs="oneCell">
    <xdr:from>
      <xdr:col>0</xdr:col>
      <xdr:colOff>76200</xdr:colOff>
      <xdr:row>56</xdr:row>
      <xdr:rowOff>76200</xdr:rowOff>
    </xdr:from>
    <xdr:to>
      <xdr:col>1</xdr:col>
      <xdr:colOff>276225</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9152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63504</xdr:colOff>
      <xdr:row>107</xdr:row>
      <xdr:rowOff>0</xdr:rowOff>
    </xdr:from>
    <xdr:to>
      <xdr:col>0</xdr:col>
      <xdr:colOff>2331089</xdr:colOff>
      <xdr:row>118</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4859000"/>
          <a:ext cx="2267585" cy="1637665"/>
        </a:xfrm>
        <a:prstGeom prst="rect">
          <a:avLst/>
        </a:prstGeom>
        <a:noFill/>
        <a:ln>
          <a:noFill/>
        </a:ln>
      </xdr:spPr>
    </xdr:pic>
    <xdr:clientData/>
  </xdr:twoCellAnchor>
  <xdr:twoCellAnchor editAs="oneCell">
    <xdr:from>
      <xdr:col>0</xdr:col>
      <xdr:colOff>79376</xdr:colOff>
      <xdr:row>123</xdr:row>
      <xdr:rowOff>0</xdr:rowOff>
    </xdr:from>
    <xdr:to>
      <xdr:col>0</xdr:col>
      <xdr:colOff>2346961</xdr:colOff>
      <xdr:row>134</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145000"/>
          <a:ext cx="2267585" cy="1637665"/>
        </a:xfrm>
        <a:prstGeom prst="rect">
          <a:avLst/>
        </a:prstGeom>
        <a:noFill/>
        <a:ln>
          <a:noFill/>
        </a:ln>
      </xdr:spPr>
    </xdr:pic>
    <xdr:clientData/>
  </xdr:twoCellAnchor>
  <xdr:twoCellAnchor editAs="oneCell">
    <xdr:from>
      <xdr:col>0</xdr:col>
      <xdr:colOff>63504</xdr:colOff>
      <xdr:row>107</xdr:row>
      <xdr:rowOff>0</xdr:rowOff>
    </xdr:from>
    <xdr:to>
      <xdr:col>0</xdr:col>
      <xdr:colOff>2331089</xdr:colOff>
      <xdr:row>118</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4859000"/>
          <a:ext cx="2267585" cy="1637665"/>
        </a:xfrm>
        <a:prstGeom prst="rect">
          <a:avLst/>
        </a:prstGeom>
        <a:noFill/>
        <a:ln>
          <a:noFill/>
        </a:ln>
      </xdr:spPr>
    </xdr:pic>
    <xdr:clientData/>
  </xdr:twoCellAnchor>
  <xdr:twoCellAnchor editAs="oneCell">
    <xdr:from>
      <xdr:col>0</xdr:col>
      <xdr:colOff>79376</xdr:colOff>
      <xdr:row>123</xdr:row>
      <xdr:rowOff>0</xdr:rowOff>
    </xdr:from>
    <xdr:to>
      <xdr:col>0</xdr:col>
      <xdr:colOff>2346961</xdr:colOff>
      <xdr:row>134</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145000"/>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107</xdr:row>
      <xdr:rowOff>0</xdr:rowOff>
    </xdr:from>
    <xdr:to>
      <xdr:col>0</xdr:col>
      <xdr:colOff>2362841</xdr:colOff>
      <xdr:row>118</xdr:row>
      <xdr:rowOff>2540</xdr:rowOff>
    </xdr:to>
    <xdr:pic>
      <xdr:nvPicPr>
        <xdr:cNvPr id="4" name="Picture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430500"/>
          <a:ext cx="2267585" cy="1574165"/>
        </a:xfrm>
        <a:prstGeom prst="rect">
          <a:avLst/>
        </a:prstGeom>
        <a:noFill/>
        <a:ln>
          <a:noFill/>
        </a:ln>
      </xdr:spPr>
    </xdr:pic>
    <xdr:clientData/>
  </xdr:twoCellAnchor>
  <xdr:twoCellAnchor editAs="oneCell">
    <xdr:from>
      <xdr:col>0</xdr:col>
      <xdr:colOff>71437</xdr:colOff>
      <xdr:row>123</xdr:row>
      <xdr:rowOff>0</xdr:rowOff>
    </xdr:from>
    <xdr:to>
      <xdr:col>0</xdr:col>
      <xdr:colOff>2339022</xdr:colOff>
      <xdr:row>134</xdr:row>
      <xdr:rowOff>2540</xdr:rowOff>
    </xdr:to>
    <xdr:pic>
      <xdr:nvPicPr>
        <xdr:cNvPr id="5" name="Picture 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7716500"/>
          <a:ext cx="2267585" cy="15741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95256</xdr:colOff>
      <xdr:row>77</xdr:row>
      <xdr:rowOff>0</xdr:rowOff>
    </xdr:from>
    <xdr:to>
      <xdr:col>0</xdr:col>
      <xdr:colOff>2362841</xdr:colOff>
      <xdr:row>88</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15750"/>
          <a:ext cx="2267585" cy="1574165"/>
        </a:xfrm>
        <a:prstGeom prst="rect">
          <a:avLst/>
        </a:prstGeom>
        <a:noFill/>
        <a:ln>
          <a:noFill/>
        </a:ln>
      </xdr:spPr>
    </xdr:pic>
    <xdr:clientData/>
  </xdr:twoCellAnchor>
  <xdr:twoCellAnchor editAs="oneCell">
    <xdr:from>
      <xdr:col>0</xdr:col>
      <xdr:colOff>87318</xdr:colOff>
      <xdr:row>93</xdr:row>
      <xdr:rowOff>0</xdr:rowOff>
    </xdr:from>
    <xdr:to>
      <xdr:col>0</xdr:col>
      <xdr:colOff>2354903</xdr:colOff>
      <xdr:row>104</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01750"/>
          <a:ext cx="2267585" cy="15741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87315</xdr:colOff>
      <xdr:row>60</xdr:row>
      <xdr:rowOff>0</xdr:rowOff>
    </xdr:from>
    <xdr:to>
      <xdr:col>0</xdr:col>
      <xdr:colOff>2354900</xdr:colOff>
      <xdr:row>71</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858250"/>
          <a:ext cx="2267585" cy="1637665"/>
        </a:xfrm>
        <a:prstGeom prst="rect">
          <a:avLst/>
        </a:prstGeom>
        <a:noFill/>
        <a:ln>
          <a:noFill/>
        </a:ln>
      </xdr:spPr>
    </xdr:pic>
    <xdr:clientData/>
  </xdr:twoCellAnchor>
  <xdr:twoCellAnchor editAs="oneCell">
    <xdr:from>
      <xdr:col>0</xdr:col>
      <xdr:colOff>79378</xdr:colOff>
      <xdr:row>76</xdr:row>
      <xdr:rowOff>0</xdr:rowOff>
    </xdr:from>
    <xdr:to>
      <xdr:col>0</xdr:col>
      <xdr:colOff>2346963</xdr:colOff>
      <xdr:row>87</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1442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103194</xdr:colOff>
      <xdr:row>98</xdr:row>
      <xdr:rowOff>0</xdr:rowOff>
    </xdr:from>
    <xdr:to>
      <xdr:col>0</xdr:col>
      <xdr:colOff>2370779</xdr:colOff>
      <xdr:row>109</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563725"/>
          <a:ext cx="2267585" cy="1574165"/>
        </a:xfrm>
        <a:prstGeom prst="rect">
          <a:avLst/>
        </a:prstGeom>
        <a:noFill/>
        <a:ln>
          <a:noFill/>
        </a:ln>
      </xdr:spPr>
    </xdr:pic>
    <xdr:clientData/>
  </xdr:twoCellAnchor>
  <xdr:twoCellAnchor editAs="oneCell">
    <xdr:from>
      <xdr:col>0</xdr:col>
      <xdr:colOff>95256</xdr:colOff>
      <xdr:row>114</xdr:row>
      <xdr:rowOff>0</xdr:rowOff>
    </xdr:from>
    <xdr:to>
      <xdr:col>0</xdr:col>
      <xdr:colOff>2362841</xdr:colOff>
      <xdr:row>125</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849725"/>
          <a:ext cx="2267585" cy="15741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2362841</xdr:colOff>
      <xdr:row>105</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430250"/>
          <a:ext cx="2267585" cy="1637665"/>
        </a:xfrm>
        <a:prstGeom prst="rect">
          <a:avLst/>
        </a:prstGeom>
        <a:noFill/>
        <a:ln>
          <a:noFill/>
        </a:ln>
      </xdr:spPr>
    </xdr:pic>
    <xdr:clientData/>
  </xdr:twoCellAnchor>
  <xdr:twoCellAnchor editAs="oneCell">
    <xdr:from>
      <xdr:col>0</xdr:col>
      <xdr:colOff>95256</xdr:colOff>
      <xdr:row>110</xdr:row>
      <xdr:rowOff>0</xdr:rowOff>
    </xdr:from>
    <xdr:to>
      <xdr:col>0</xdr:col>
      <xdr:colOff>2362841</xdr:colOff>
      <xdr:row>121</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716250"/>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134938</xdr:colOff>
      <xdr:row>77</xdr:row>
      <xdr:rowOff>0</xdr:rowOff>
    </xdr:from>
    <xdr:to>
      <xdr:col>0</xdr:col>
      <xdr:colOff>2402523</xdr:colOff>
      <xdr:row>88</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858500"/>
          <a:ext cx="2267585" cy="1637665"/>
        </a:xfrm>
        <a:prstGeom prst="rect">
          <a:avLst/>
        </a:prstGeom>
        <a:noFill/>
        <a:ln>
          <a:noFill/>
        </a:ln>
      </xdr:spPr>
    </xdr:pic>
    <xdr:clientData/>
  </xdr:twoCellAnchor>
  <xdr:twoCellAnchor editAs="oneCell">
    <xdr:from>
      <xdr:col>0</xdr:col>
      <xdr:colOff>119070</xdr:colOff>
      <xdr:row>92</xdr:row>
      <xdr:rowOff>111124</xdr:rowOff>
    </xdr:from>
    <xdr:to>
      <xdr:col>0</xdr:col>
      <xdr:colOff>2386655</xdr:colOff>
      <xdr:row>104</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112749"/>
          <a:ext cx="2267585" cy="165354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79380</xdr:colOff>
      <xdr:row>70</xdr:row>
      <xdr:rowOff>0</xdr:rowOff>
    </xdr:from>
    <xdr:to>
      <xdr:col>0</xdr:col>
      <xdr:colOff>2346965</xdr:colOff>
      <xdr:row>81</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144125"/>
          <a:ext cx="2267585" cy="1637665"/>
        </a:xfrm>
        <a:prstGeom prst="rect">
          <a:avLst/>
        </a:prstGeom>
        <a:noFill/>
        <a:ln>
          <a:noFill/>
        </a:ln>
      </xdr:spPr>
    </xdr:pic>
    <xdr:clientData/>
  </xdr:twoCellAnchor>
  <xdr:twoCellAnchor editAs="oneCell">
    <xdr:from>
      <xdr:col>0</xdr:col>
      <xdr:colOff>87318</xdr:colOff>
      <xdr:row>86</xdr:row>
      <xdr:rowOff>0</xdr:rowOff>
    </xdr:from>
    <xdr:to>
      <xdr:col>0</xdr:col>
      <xdr:colOff>2354903</xdr:colOff>
      <xdr:row>97</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3012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71442</xdr:colOff>
      <xdr:row>95</xdr:row>
      <xdr:rowOff>0</xdr:rowOff>
    </xdr:from>
    <xdr:to>
      <xdr:col>0</xdr:col>
      <xdr:colOff>2246317</xdr:colOff>
      <xdr:row>106</xdr:row>
      <xdr:rowOff>6350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858875"/>
          <a:ext cx="2174875" cy="1577975"/>
        </a:xfrm>
        <a:prstGeom prst="rect">
          <a:avLst/>
        </a:prstGeom>
        <a:noFill/>
        <a:ln>
          <a:noFill/>
        </a:ln>
      </xdr:spPr>
    </xdr:pic>
    <xdr:clientData/>
  </xdr:twoCellAnchor>
  <xdr:twoCellAnchor editAs="oneCell">
    <xdr:from>
      <xdr:col>0</xdr:col>
      <xdr:colOff>95251</xdr:colOff>
      <xdr:row>111</xdr:row>
      <xdr:rowOff>0</xdr:rowOff>
    </xdr:from>
    <xdr:to>
      <xdr:col>0</xdr:col>
      <xdr:colOff>2270126</xdr:colOff>
      <xdr:row>122</xdr:row>
      <xdr:rowOff>6350</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144875"/>
          <a:ext cx="2174875" cy="157797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4301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716125"/>
          <a:ext cx="2267585" cy="16376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73</xdr:row>
      <xdr:rowOff>85725</xdr:rowOff>
    </xdr:from>
    <xdr:to>
      <xdr:col>1</xdr:col>
      <xdr:colOff>104775</xdr:colOff>
      <xdr:row>84</xdr:row>
      <xdr:rowOff>114300</xdr:rowOff>
    </xdr:to>
    <xdr:pic>
      <xdr:nvPicPr>
        <xdr:cNvPr id="4" name="Picture 1">
          <a:extLst>
            <a:ext uri="{FF2B5EF4-FFF2-40B4-BE49-F238E27FC236}">
              <a16:creationId xmlns:a16="http://schemas.microsoft.com/office/drawing/2014/main" id="{1B21577C-5A23-49DA-9B85-6BFEA7DD9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658475"/>
          <a:ext cx="22002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90</xdr:row>
      <xdr:rowOff>9525</xdr:rowOff>
    </xdr:from>
    <xdr:to>
      <xdr:col>1</xdr:col>
      <xdr:colOff>142875</xdr:colOff>
      <xdr:row>101</xdr:row>
      <xdr:rowOff>47625</xdr:rowOff>
    </xdr:to>
    <xdr:pic>
      <xdr:nvPicPr>
        <xdr:cNvPr id="5" name="Picture 2">
          <a:extLst>
            <a:ext uri="{FF2B5EF4-FFF2-40B4-BE49-F238E27FC236}">
              <a16:creationId xmlns:a16="http://schemas.microsoft.com/office/drawing/2014/main" id="{651D56DC-569B-4BCB-9D26-CA90F162E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3011150"/>
          <a:ext cx="22574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105</xdr:row>
      <xdr:rowOff>114300</xdr:rowOff>
    </xdr:from>
    <xdr:to>
      <xdr:col>1</xdr:col>
      <xdr:colOff>114300</xdr:colOff>
      <xdr:row>117</xdr:row>
      <xdr:rowOff>19050</xdr:rowOff>
    </xdr:to>
    <xdr:pic>
      <xdr:nvPicPr>
        <xdr:cNvPr id="6" name="Picture 1">
          <a:extLst>
            <a:ext uri="{FF2B5EF4-FFF2-40B4-BE49-F238E27FC236}">
              <a16:creationId xmlns:a16="http://schemas.microsoft.com/office/drawing/2014/main" id="{9DB2B9F9-C2C4-467E-9B8D-9698B7C06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5259050"/>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79380</xdr:colOff>
      <xdr:row>100</xdr:row>
      <xdr:rowOff>0</xdr:rowOff>
    </xdr:from>
    <xdr:to>
      <xdr:col>0</xdr:col>
      <xdr:colOff>2346965</xdr:colOff>
      <xdr:row>111</xdr:row>
      <xdr:rowOff>66040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716125"/>
          <a:ext cx="2267585" cy="1637665"/>
        </a:xfrm>
        <a:prstGeom prst="rect">
          <a:avLst/>
        </a:prstGeom>
        <a:noFill/>
        <a:ln>
          <a:noFill/>
        </a:ln>
      </xdr:spPr>
    </xdr:pic>
    <xdr:clientData/>
  </xdr:twoCellAnchor>
  <xdr:twoCellAnchor editAs="oneCell">
    <xdr:from>
      <xdr:col>0</xdr:col>
      <xdr:colOff>71442</xdr:colOff>
      <xdr:row>116</xdr:row>
      <xdr:rowOff>0</xdr:rowOff>
    </xdr:from>
    <xdr:to>
      <xdr:col>0</xdr:col>
      <xdr:colOff>2339027</xdr:colOff>
      <xdr:row>127</xdr:row>
      <xdr:rowOff>66040</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7002125"/>
          <a:ext cx="2267585"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208600</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58060" cy="1637665"/>
        </a:xfrm>
        <a:prstGeom prst="rect">
          <a:avLst/>
        </a:prstGeom>
        <a:noFill/>
        <a:ln>
          <a:noFill/>
        </a:ln>
      </xdr:spPr>
    </xdr:pic>
    <xdr:clientData/>
  </xdr:twoCellAnchor>
  <xdr:twoCellAnchor editAs="oneCell">
    <xdr:from>
      <xdr:col>0</xdr:col>
      <xdr:colOff>95256</xdr:colOff>
      <xdr:row>49</xdr:row>
      <xdr:rowOff>0</xdr:rowOff>
    </xdr:from>
    <xdr:to>
      <xdr:col>1</xdr:col>
      <xdr:colOff>200666</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200666</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twoCellAnchor editAs="oneCell">
    <xdr:from>
      <xdr:col>0</xdr:col>
      <xdr:colOff>87316</xdr:colOff>
      <xdr:row>33</xdr:row>
      <xdr:rowOff>0</xdr:rowOff>
    </xdr:from>
    <xdr:to>
      <xdr:col>1</xdr:col>
      <xdr:colOff>100016</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857750"/>
          <a:ext cx="2165350" cy="15716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1</xdr:col>
      <xdr:colOff>7624</xdr:colOff>
      <xdr:row>54</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105650"/>
          <a:ext cx="2096770" cy="1479550"/>
        </a:xfrm>
        <a:prstGeom prst="rect">
          <a:avLst/>
        </a:prstGeom>
        <a:noFill/>
        <a:ln>
          <a:noFill/>
        </a:ln>
      </xdr:spPr>
    </xdr:pic>
    <xdr:clientData/>
  </xdr:twoCellAnchor>
  <xdr:twoCellAnchor editAs="oneCell">
    <xdr:from>
      <xdr:col>0</xdr:col>
      <xdr:colOff>103188</xdr:colOff>
      <xdr:row>59</xdr:row>
      <xdr:rowOff>111125</xdr:rowOff>
    </xdr:from>
    <xdr:to>
      <xdr:col>1</xdr:col>
      <xdr:colOff>208598</xdr:colOff>
      <xdr:row>71</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359900"/>
          <a:ext cx="2258060" cy="165354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179391</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429250"/>
          <a:ext cx="2276475" cy="1637665"/>
        </a:xfrm>
        <a:prstGeom prst="rect">
          <a:avLst/>
        </a:prstGeom>
        <a:noFill/>
        <a:ln>
          <a:noFill/>
        </a:ln>
      </xdr:spPr>
    </xdr:pic>
    <xdr:clientData/>
  </xdr:twoCellAnchor>
  <xdr:twoCellAnchor editAs="oneCell">
    <xdr:from>
      <xdr:col>0</xdr:col>
      <xdr:colOff>95250</xdr:colOff>
      <xdr:row>52</xdr:row>
      <xdr:rowOff>95250</xdr:rowOff>
    </xdr:from>
    <xdr:to>
      <xdr:col>1</xdr:col>
      <xdr:colOff>184150</xdr:colOff>
      <xdr:row>64</xdr:row>
      <xdr:rowOff>25400</xdr:rowOff>
    </xdr:to>
    <xdr:pic>
      <xdr:nvPicPr>
        <xdr:cNvPr id="4" name="Picture 3">
          <a:extLst>
            <a:ext uri="{FF2B5EF4-FFF2-40B4-BE49-F238E27FC236}">
              <a16:creationId xmlns:a16="http://schemas.microsoft.com/office/drawing/2014/main" id="{C23D9BC8-3D7C-4234-84F8-7D5957EAEF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118350"/>
          <a:ext cx="2349500" cy="145415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0</xdr:col>
      <xdr:colOff>2144398</xdr:colOff>
      <xdr:row>73</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906000"/>
          <a:ext cx="2096770" cy="1479550"/>
        </a:xfrm>
        <a:prstGeom prst="rect">
          <a:avLst/>
        </a:prstGeom>
        <a:noFill/>
        <a:ln>
          <a:noFill/>
        </a:ln>
      </xdr:spPr>
    </xdr:pic>
    <xdr:clientData/>
  </xdr:twoCellAnchor>
  <xdr:twoCellAnchor editAs="oneCell">
    <xdr:from>
      <xdr:col>0</xdr:col>
      <xdr:colOff>55550</xdr:colOff>
      <xdr:row>47</xdr:row>
      <xdr:rowOff>0</xdr:rowOff>
    </xdr:from>
    <xdr:to>
      <xdr:col>1</xdr:col>
      <xdr:colOff>179375</xdr:colOff>
      <xdr:row>58</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34250"/>
          <a:ext cx="2276475" cy="163766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49392</xdr:colOff>
      <xdr:row>45</xdr:row>
      <xdr:rowOff>0</xdr:rowOff>
    </xdr:from>
    <xdr:to>
      <xdr:col>0</xdr:col>
      <xdr:colOff>2146162</xdr:colOff>
      <xdr:row>55</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477125"/>
          <a:ext cx="2096770" cy="1479550"/>
        </a:xfrm>
        <a:prstGeom prst="rect">
          <a:avLst/>
        </a:prstGeom>
        <a:noFill/>
        <a:ln>
          <a:noFill/>
        </a:ln>
      </xdr:spPr>
    </xdr:pic>
    <xdr:clientData/>
  </xdr:twoCellAnchor>
  <xdr:twoCellAnchor editAs="oneCell">
    <xdr:from>
      <xdr:col>0</xdr:col>
      <xdr:colOff>49392</xdr:colOff>
      <xdr:row>61</xdr:row>
      <xdr:rowOff>0</xdr:rowOff>
    </xdr:from>
    <xdr:to>
      <xdr:col>0</xdr:col>
      <xdr:colOff>2146162</xdr:colOff>
      <xdr:row>71</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10048875"/>
          <a:ext cx="2096770" cy="147955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47628</xdr:colOff>
      <xdr:row>45</xdr:row>
      <xdr:rowOff>0</xdr:rowOff>
    </xdr:from>
    <xdr:to>
      <xdr:col>1</xdr:col>
      <xdr:colOff>186058</xdr:colOff>
      <xdr:row>56</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477125"/>
          <a:ext cx="2291080" cy="1628775"/>
        </a:xfrm>
        <a:prstGeom prst="rect">
          <a:avLst/>
        </a:prstGeom>
        <a:noFill/>
        <a:ln>
          <a:noFill/>
        </a:ln>
      </xdr:spPr>
    </xdr:pic>
    <xdr:clientData/>
  </xdr:twoCellAnchor>
  <xdr:twoCellAnchor editAs="oneCell">
    <xdr:from>
      <xdr:col>0</xdr:col>
      <xdr:colOff>39690</xdr:colOff>
      <xdr:row>61</xdr:row>
      <xdr:rowOff>0</xdr:rowOff>
    </xdr:from>
    <xdr:to>
      <xdr:col>1</xdr:col>
      <xdr:colOff>178120</xdr:colOff>
      <xdr:row>72</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10048875"/>
          <a:ext cx="2291080" cy="16287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63503</xdr:colOff>
      <xdr:row>45</xdr:row>
      <xdr:rowOff>0</xdr:rowOff>
    </xdr:from>
    <xdr:to>
      <xdr:col>1</xdr:col>
      <xdr:colOff>168913</xdr:colOff>
      <xdr:row>56</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477125"/>
          <a:ext cx="2258060" cy="1637665"/>
        </a:xfrm>
        <a:prstGeom prst="rect">
          <a:avLst/>
        </a:prstGeom>
        <a:noFill/>
        <a:ln>
          <a:noFill/>
        </a:ln>
      </xdr:spPr>
    </xdr:pic>
    <xdr:clientData/>
  </xdr:twoCellAnchor>
  <xdr:twoCellAnchor editAs="oneCell">
    <xdr:from>
      <xdr:col>0</xdr:col>
      <xdr:colOff>71442</xdr:colOff>
      <xdr:row>61</xdr:row>
      <xdr:rowOff>0</xdr:rowOff>
    </xdr:from>
    <xdr:to>
      <xdr:col>1</xdr:col>
      <xdr:colOff>176852</xdr:colOff>
      <xdr:row>72</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0048875"/>
          <a:ext cx="2258060" cy="163766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1</xdr:col>
      <xdr:colOff>39371</xdr:colOff>
      <xdr:row>55</xdr:row>
      <xdr:rowOff>50800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191375"/>
          <a:ext cx="2096770" cy="1479550"/>
        </a:xfrm>
        <a:prstGeom prst="rect">
          <a:avLst/>
        </a:prstGeom>
        <a:noFill/>
        <a:ln>
          <a:noFill/>
        </a:ln>
      </xdr:spPr>
    </xdr:pic>
    <xdr:clientData/>
  </xdr:twoCellAnchor>
  <xdr:twoCellAnchor editAs="oneCell">
    <xdr:from>
      <xdr:col>0</xdr:col>
      <xdr:colOff>103188</xdr:colOff>
      <xdr:row>60</xdr:row>
      <xdr:rowOff>79375</xdr:rowOff>
    </xdr:from>
    <xdr:to>
      <xdr:col>1</xdr:col>
      <xdr:colOff>88900</xdr:colOff>
      <xdr:row>72</xdr:row>
      <xdr:rowOff>18415</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8582025"/>
          <a:ext cx="2246312" cy="14630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64</xdr:row>
      <xdr:rowOff>83820</xdr:rowOff>
    </xdr:from>
    <xdr:to>
      <xdr:col>0</xdr:col>
      <xdr:colOff>2260600</xdr:colOff>
      <xdr:row>75</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742170"/>
          <a:ext cx="2216150" cy="1562100"/>
        </a:xfrm>
        <a:prstGeom prst="rect">
          <a:avLst/>
        </a:prstGeom>
        <a:noFill/>
        <a:ln>
          <a:noFill/>
        </a:ln>
      </xdr:spPr>
    </xdr:pic>
    <xdr:clientData/>
  </xdr:twoCellAnchor>
  <xdr:twoCellAnchor editAs="oneCell">
    <xdr:from>
      <xdr:col>0</xdr:col>
      <xdr:colOff>50800</xdr:colOff>
      <xdr:row>80</xdr:row>
      <xdr:rowOff>101600</xdr:rowOff>
    </xdr:from>
    <xdr:to>
      <xdr:col>0</xdr:col>
      <xdr:colOff>2336800</xdr:colOff>
      <xdr:row>92</xdr:row>
      <xdr:rowOff>12700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2045950"/>
          <a:ext cx="2286000" cy="16256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69850</xdr:colOff>
      <xdr:row>74</xdr:row>
      <xdr:rowOff>106680</xdr:rowOff>
    </xdr:from>
    <xdr:ext cx="2286000" cy="1463040"/>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2031980"/>
          <a:ext cx="2286000" cy="1463040"/>
        </a:xfrm>
        <a:prstGeom prst="rect">
          <a:avLst/>
        </a:prstGeom>
        <a:noFill/>
        <a:ln>
          <a:noFill/>
        </a:ln>
      </xdr:spPr>
    </xdr:pic>
    <xdr:clientData/>
  </xdr:oneCellAnchor>
  <xdr:oneCellAnchor>
    <xdr:from>
      <xdr:col>0</xdr:col>
      <xdr:colOff>69850</xdr:colOff>
      <xdr:row>74</xdr:row>
      <xdr:rowOff>106680</xdr:rowOff>
    </xdr:from>
    <xdr:ext cx="2286000" cy="1463040"/>
    <xdr:pic>
      <xdr:nvPicPr>
        <xdr:cNvPr id="3" name="Picture 2">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2031980"/>
          <a:ext cx="2286000" cy="1463040"/>
        </a:xfrm>
        <a:prstGeom prst="rect">
          <a:avLst/>
        </a:prstGeom>
        <a:noFill/>
        <a:ln>
          <a:noFill/>
        </a:ln>
      </xdr:spPr>
    </xdr:pic>
    <xdr:clientData/>
  </xdr:oneCellAnchor>
  <xdr:oneCellAnchor>
    <xdr:from>
      <xdr:col>0</xdr:col>
      <xdr:colOff>76200</xdr:colOff>
      <xdr:row>58</xdr:row>
      <xdr:rowOff>101600</xdr:rowOff>
    </xdr:from>
    <xdr:ext cx="2286000" cy="1463040"/>
    <xdr:pic>
      <xdr:nvPicPr>
        <xdr:cNvPr id="5" name="Picture 4">
          <a:extLst>
            <a:ext uri="{FF2B5EF4-FFF2-40B4-BE49-F238E27FC236}">
              <a16:creationId xmlns:a16="http://schemas.microsoft.com/office/drawing/2014/main" id="{C7AA2006-3B02-426E-ADD9-2E65A4BDE9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067800"/>
          <a:ext cx="2286000" cy="1463040"/>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61</xdr:row>
      <xdr:rowOff>25400</xdr:rowOff>
    </xdr:from>
    <xdr:to>
      <xdr:col>0</xdr:col>
      <xdr:colOff>2362200</xdr:colOff>
      <xdr:row>71</xdr:row>
      <xdr:rowOff>95250</xdr:rowOff>
    </xdr:to>
    <xdr:pic>
      <xdr:nvPicPr>
        <xdr:cNvPr id="3" name="Picture 2">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750425"/>
          <a:ext cx="2286000" cy="1498600"/>
        </a:xfrm>
        <a:prstGeom prst="rect">
          <a:avLst/>
        </a:prstGeom>
        <a:noFill/>
        <a:ln>
          <a:noFill/>
        </a:ln>
      </xdr:spPr>
    </xdr:pic>
    <xdr:clientData/>
  </xdr:twoCellAnchor>
  <xdr:twoCellAnchor editAs="oneCell">
    <xdr:from>
      <xdr:col>0</xdr:col>
      <xdr:colOff>69850</xdr:colOff>
      <xdr:row>45</xdr:row>
      <xdr:rowOff>82550</xdr:rowOff>
    </xdr:from>
    <xdr:to>
      <xdr:col>0</xdr:col>
      <xdr:colOff>2381250</xdr:colOff>
      <xdr:row>56</xdr:row>
      <xdr:rowOff>114935</xdr:rowOff>
    </xdr:to>
    <xdr:pic>
      <xdr:nvPicPr>
        <xdr:cNvPr id="4" name="Picture 3">
          <a:extLst>
            <a:ext uri="{FF2B5EF4-FFF2-40B4-BE49-F238E27FC236}">
              <a16:creationId xmlns:a16="http://schemas.microsoft.com/office/drawing/2014/main" id="{B9D6D011-CF3D-4C18-856C-7E1ADE88A8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6997700"/>
          <a:ext cx="2311400" cy="142938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101600</xdr:colOff>
      <xdr:row>86</xdr:row>
      <xdr:rowOff>11430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851255"/>
          <a:ext cx="2286000" cy="1463040"/>
        </a:xfrm>
        <a:prstGeom prst="rect">
          <a:avLst/>
        </a:prstGeom>
        <a:noFill/>
        <a:ln>
          <a:noFill/>
        </a:ln>
      </xdr:spPr>
    </xdr:pic>
    <xdr:clientData/>
  </xdr:oneCellAnchor>
  <xdr:twoCellAnchor editAs="oneCell">
    <xdr:from>
      <xdr:col>0</xdr:col>
      <xdr:colOff>63500</xdr:colOff>
      <xdr:row>70</xdr:row>
      <xdr:rowOff>50800</xdr:rowOff>
    </xdr:from>
    <xdr:to>
      <xdr:col>0</xdr:col>
      <xdr:colOff>2331085</xdr:colOff>
      <xdr:row>81</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604625"/>
          <a:ext cx="2267585" cy="15843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31750</xdr:colOff>
      <xdr:row>42</xdr:row>
      <xdr:rowOff>50800</xdr:rowOff>
    </xdr:from>
    <xdr:to>
      <xdr:col>1</xdr:col>
      <xdr:colOff>82550</xdr:colOff>
      <xdr:row>53</xdr:row>
      <xdr:rowOff>83185</xdr:rowOff>
    </xdr:to>
    <xdr:pic>
      <xdr:nvPicPr>
        <xdr:cNvPr id="4" name="Picture 3">
          <a:extLst>
            <a:ext uri="{FF2B5EF4-FFF2-40B4-BE49-F238E27FC236}">
              <a16:creationId xmlns:a16="http://schemas.microsoft.com/office/drawing/2014/main" id="{4B4C3FE8-EA9E-47E9-9F25-DFB9C9918C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6242050"/>
          <a:ext cx="2311400" cy="1429385"/>
        </a:xfrm>
        <a:prstGeom prst="rect">
          <a:avLst/>
        </a:prstGeom>
        <a:noFill/>
        <a:ln>
          <a:noFill/>
        </a:ln>
      </xdr:spPr>
    </xdr:pic>
    <xdr:clientData/>
  </xdr:twoCellAnchor>
  <xdr:twoCellAnchor editAs="oneCell">
    <xdr:from>
      <xdr:col>0</xdr:col>
      <xdr:colOff>44450</xdr:colOff>
      <xdr:row>58</xdr:row>
      <xdr:rowOff>25400</xdr:rowOff>
    </xdr:from>
    <xdr:to>
      <xdr:col>1</xdr:col>
      <xdr:colOff>88900</xdr:colOff>
      <xdr:row>69</xdr:row>
      <xdr:rowOff>95250</xdr:rowOff>
    </xdr:to>
    <xdr:pic>
      <xdr:nvPicPr>
        <xdr:cNvPr id="5" name="Picture 4">
          <a:extLst>
            <a:ext uri="{FF2B5EF4-FFF2-40B4-BE49-F238E27FC236}">
              <a16:creationId xmlns:a16="http://schemas.microsoft.com/office/drawing/2014/main" id="{17FA2EFA-D472-4C3E-AD30-0A45E9E6C97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8261350"/>
          <a:ext cx="2305050" cy="146685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88900</xdr:colOff>
      <xdr:row>74</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041380"/>
          <a:ext cx="2300605" cy="1454150"/>
        </a:xfrm>
        <a:prstGeom prst="rect">
          <a:avLst/>
        </a:prstGeom>
        <a:noFill/>
        <a:ln>
          <a:noFill/>
        </a:ln>
      </xdr:spPr>
    </xdr:pic>
    <xdr:clientData/>
  </xdr:oneCellAnchor>
  <xdr:twoCellAnchor editAs="oneCell">
    <xdr:from>
      <xdr:col>0</xdr:col>
      <xdr:colOff>82549</xdr:colOff>
      <xdr:row>59</xdr:row>
      <xdr:rowOff>44450</xdr:rowOff>
    </xdr:from>
    <xdr:to>
      <xdr:col>0</xdr:col>
      <xdr:colOff>2311400</xdr:colOff>
      <xdr:row>69</xdr:row>
      <xdr:rowOff>104775</xdr:rowOff>
    </xdr:to>
    <xdr:pic>
      <xdr:nvPicPr>
        <xdr:cNvPr id="3" name="Picture 2">
          <a:extLst>
            <a:ext uri="{FF2B5EF4-FFF2-40B4-BE49-F238E27FC236}">
              <a16:creationId xmlns:a16="http://schemas.microsoft.com/office/drawing/2014/main" id="{00000000-0008-0000-2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49" y="9099550"/>
          <a:ext cx="2228851" cy="13303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114</xdr:row>
      <xdr:rowOff>96520</xdr:rowOff>
    </xdr:from>
    <xdr:to>
      <xdr:col>0</xdr:col>
      <xdr:colOff>2362200</xdr:colOff>
      <xdr:row>126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527145"/>
          <a:ext cx="2286000" cy="1625600"/>
        </a:xfrm>
        <a:prstGeom prst="rect">
          <a:avLst/>
        </a:prstGeom>
        <a:noFill/>
        <a:ln>
          <a:noFill/>
        </a:ln>
      </xdr:spPr>
    </xdr:pic>
    <xdr:clientData/>
  </xdr:twoCellAnchor>
  <xdr:twoCellAnchor editAs="oneCell">
    <xdr:from>
      <xdr:col>0</xdr:col>
      <xdr:colOff>79380</xdr:colOff>
      <xdr:row>99</xdr:row>
      <xdr:rowOff>0</xdr:rowOff>
    </xdr:from>
    <xdr:to>
      <xdr:col>0</xdr:col>
      <xdr:colOff>2345060</xdr:colOff>
      <xdr:row>110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428750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89</xdr:row>
      <xdr:rowOff>88900</xdr:rowOff>
    </xdr:from>
    <xdr:to>
      <xdr:col>0</xdr:col>
      <xdr:colOff>2387600</xdr:colOff>
      <xdr:row>101</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995275"/>
          <a:ext cx="2286000" cy="1625600"/>
        </a:xfrm>
        <a:prstGeom prst="rect">
          <a:avLst/>
        </a:prstGeom>
        <a:noFill/>
        <a:ln>
          <a:noFill/>
        </a:ln>
      </xdr:spPr>
    </xdr:pic>
    <xdr:clientData/>
  </xdr:twoCellAnchor>
  <xdr:twoCellAnchor editAs="oneCell">
    <xdr:from>
      <xdr:col>0</xdr:col>
      <xdr:colOff>127000</xdr:colOff>
      <xdr:row>74</xdr:row>
      <xdr:rowOff>0</xdr:rowOff>
    </xdr:from>
    <xdr:to>
      <xdr:col>0</xdr:col>
      <xdr:colOff>2392680</xdr:colOff>
      <xdr:row>85</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0763250"/>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60</xdr:row>
      <xdr:rowOff>95250</xdr:rowOff>
    </xdr:from>
    <xdr:to>
      <xdr:col>1</xdr:col>
      <xdr:colOff>279400</xdr:colOff>
      <xdr:row>72</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972550"/>
          <a:ext cx="2324100" cy="1625600"/>
        </a:xfrm>
        <a:prstGeom prst="rect">
          <a:avLst/>
        </a:prstGeom>
        <a:noFill/>
        <a:ln>
          <a:noFill/>
        </a:ln>
      </xdr:spPr>
    </xdr:pic>
    <xdr:clientData/>
  </xdr:twoCellAnchor>
  <xdr:twoCellAnchor editAs="oneCell">
    <xdr:from>
      <xdr:col>0</xdr:col>
      <xdr:colOff>139700</xdr:colOff>
      <xdr:row>45</xdr:row>
      <xdr:rowOff>0</xdr:rowOff>
    </xdr:from>
    <xdr:to>
      <xdr:col>1</xdr:col>
      <xdr:colOff>276225</xdr:colOff>
      <xdr:row>56</xdr:row>
      <xdr:rowOff>41910</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734175"/>
          <a:ext cx="228917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47</xdr:row>
      <xdr:rowOff>114300</xdr:rowOff>
    </xdr:from>
    <xdr:to>
      <xdr:col>0</xdr:col>
      <xdr:colOff>2341880</xdr:colOff>
      <xdr:row>59</xdr:row>
      <xdr:rowOff>29210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972300"/>
          <a:ext cx="2265680" cy="1629410"/>
        </a:xfrm>
        <a:prstGeom prst="rect">
          <a:avLst/>
        </a:prstGeom>
        <a:noFill/>
        <a:ln>
          <a:noFill/>
        </a:ln>
      </xdr:spPr>
    </xdr:pic>
    <xdr:clientData/>
  </xdr:twoCellAnchor>
  <xdr:twoCellAnchor editAs="oneCell">
    <xdr:from>
      <xdr:col>0</xdr:col>
      <xdr:colOff>95250</xdr:colOff>
      <xdr:row>63</xdr:row>
      <xdr:rowOff>114300</xdr:rowOff>
    </xdr:from>
    <xdr:to>
      <xdr:col>0</xdr:col>
      <xdr:colOff>2381250</xdr:colOff>
      <xdr:row>75</xdr:row>
      <xdr:rowOff>25400</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258300"/>
          <a:ext cx="2286000" cy="16256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52</xdr:row>
      <xdr:rowOff>114300</xdr:rowOff>
    </xdr:from>
    <xdr:to>
      <xdr:col>0</xdr:col>
      <xdr:colOff>2354580</xdr:colOff>
      <xdr:row>64</xdr:row>
      <xdr:rowOff>29210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686675"/>
          <a:ext cx="2265680" cy="1629410"/>
        </a:xfrm>
        <a:prstGeom prst="rect">
          <a:avLst/>
        </a:prstGeom>
        <a:noFill/>
        <a:ln>
          <a:noFill/>
        </a:ln>
      </xdr:spPr>
    </xdr:pic>
    <xdr:clientData/>
  </xdr:twoCellAnchor>
  <xdr:twoCellAnchor editAs="oneCell">
    <xdr:from>
      <xdr:col>0</xdr:col>
      <xdr:colOff>88900</xdr:colOff>
      <xdr:row>68</xdr:row>
      <xdr:rowOff>101600</xdr:rowOff>
    </xdr:from>
    <xdr:to>
      <xdr:col>0</xdr:col>
      <xdr:colOff>2374900</xdr:colOff>
      <xdr:row>80</xdr:row>
      <xdr:rowOff>12700</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9959975"/>
          <a:ext cx="2286000" cy="1625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investor/reports?firstFilter-4"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ranklintempletonindia.com/downloadsServlet/pdf/product-labels-jg9o5k7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investor/reports?firstFilter-4"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investor/reports?firstFilter-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investor/reports?firstFilter-4"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investor/reports?firstFilter-4"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franklintempletonindia.com/investor/reports?firstFilter-4"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franklintempletonindia.com/investor/reports?firstFilter-4"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franklintempletonindia.com/investor/reports?firstFilter-4"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franklintempletonindia.com/investor/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0.xml"/><Relationship Id="rId5" Type="http://schemas.openxmlformats.org/officeDocument/2006/relationships/printerSettings" Target="../printerSettings/printerSettings40.bin"/><Relationship Id="rId4" Type="http://schemas.openxmlformats.org/officeDocument/2006/relationships/hyperlink" Target="https://www.franklintempletonindia.com/investor/repor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42.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42.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4.xml"/><Relationship Id="rId5" Type="http://schemas.openxmlformats.org/officeDocument/2006/relationships/printerSettings" Target="../printerSettings/printerSettings45.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
  <sheetViews>
    <sheetView tabSelected="1" workbookViewId="0">
      <selection sqref="A1:G1"/>
    </sheetView>
  </sheetViews>
  <sheetFormatPr defaultColWidth="9.33203125" defaultRowHeight="10.199999999999999" x14ac:dyDescent="0.2"/>
  <cols>
    <col min="1" max="1" width="38.6640625" style="9" bestFit="1" customWidth="1"/>
    <col min="2" max="2" width="51.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824</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826</v>
      </c>
      <c r="B7" s="26" t="s">
        <v>827</v>
      </c>
      <c r="C7" s="26" t="s">
        <v>828</v>
      </c>
      <c r="D7" s="27">
        <v>350</v>
      </c>
      <c r="E7" s="28">
        <v>3510.9585000000002</v>
      </c>
      <c r="F7" s="29">
        <v>2.3046113431181001</v>
      </c>
      <c r="G7" s="28">
        <v>4.5225999999999997</v>
      </c>
    </row>
    <row r="8" spans="1:9" x14ac:dyDescent="0.2">
      <c r="A8" s="26" t="s">
        <v>829</v>
      </c>
      <c r="B8" s="26" t="s">
        <v>830</v>
      </c>
      <c r="C8" s="26" t="s">
        <v>77</v>
      </c>
      <c r="D8" s="27">
        <v>200</v>
      </c>
      <c r="E8" s="28">
        <v>2519.8175000000001</v>
      </c>
      <c r="F8" s="29">
        <v>1.6540212574678601</v>
      </c>
      <c r="G8" s="28">
        <v>4.125</v>
      </c>
    </row>
    <row r="9" spans="1:9" x14ac:dyDescent="0.2">
      <c r="A9" s="30" t="s">
        <v>32</v>
      </c>
      <c r="B9" s="30"/>
      <c r="C9" s="30"/>
      <c r="D9" s="31"/>
      <c r="E9" s="32">
        <f>SUM(E6:E8)</f>
        <v>6030.7759999999998</v>
      </c>
      <c r="F9" s="33">
        <f>SUM(F6:F8)</f>
        <v>3.9586326005859602</v>
      </c>
      <c r="G9" s="32"/>
      <c r="H9" s="18"/>
      <c r="I9" s="18"/>
    </row>
    <row r="10" spans="1:9" x14ac:dyDescent="0.2">
      <c r="A10" s="26"/>
      <c r="B10" s="26"/>
      <c r="C10" s="26"/>
      <c r="D10" s="34"/>
      <c r="E10" s="28"/>
      <c r="F10" s="29"/>
      <c r="G10" s="28"/>
    </row>
    <row r="11" spans="1:9" x14ac:dyDescent="0.2">
      <c r="A11" s="30" t="s">
        <v>49</v>
      </c>
      <c r="B11" s="26"/>
      <c r="C11" s="26"/>
      <c r="D11" s="34"/>
      <c r="E11" s="28"/>
      <c r="F11" s="29"/>
      <c r="G11" s="28"/>
    </row>
    <row r="12" spans="1:9" x14ac:dyDescent="0.2">
      <c r="A12" s="30" t="s">
        <v>831</v>
      </c>
      <c r="B12" s="26"/>
      <c r="C12" s="26"/>
      <c r="D12" s="34"/>
      <c r="E12" s="28"/>
      <c r="F12" s="29"/>
      <c r="G12" s="28"/>
    </row>
    <row r="13" spans="1:9" x14ac:dyDescent="0.2">
      <c r="A13" s="26" t="s">
        <v>832</v>
      </c>
      <c r="B13" s="26" t="s">
        <v>833</v>
      </c>
      <c r="C13" s="26" t="s">
        <v>834</v>
      </c>
      <c r="D13" s="27">
        <v>1500</v>
      </c>
      <c r="E13" s="28">
        <v>7480.4475000000002</v>
      </c>
      <c r="F13" s="29">
        <v>4.9102044812262502</v>
      </c>
      <c r="G13" s="28">
        <v>3.9752000000000001</v>
      </c>
    </row>
    <row r="14" spans="1:9" x14ac:dyDescent="0.2">
      <c r="A14" s="26" t="s">
        <v>835</v>
      </c>
      <c r="B14" s="26" t="s">
        <v>836</v>
      </c>
      <c r="C14" s="26" t="s">
        <v>50</v>
      </c>
      <c r="D14" s="27">
        <v>1200</v>
      </c>
      <c r="E14" s="28">
        <v>5966.6459999999997</v>
      </c>
      <c r="F14" s="29">
        <v>3.9165373364482199</v>
      </c>
      <c r="G14" s="28">
        <v>4.0011000000000001</v>
      </c>
    </row>
    <row r="15" spans="1:9" x14ac:dyDescent="0.2">
      <c r="A15" s="26" t="s">
        <v>837</v>
      </c>
      <c r="B15" s="26" t="s">
        <v>838</v>
      </c>
      <c r="C15" s="26" t="s">
        <v>839</v>
      </c>
      <c r="D15" s="27">
        <v>1000</v>
      </c>
      <c r="E15" s="28">
        <v>4994.5249999999996</v>
      </c>
      <c r="F15" s="29">
        <v>3.2784320773050801</v>
      </c>
      <c r="G15" s="28">
        <v>4.0011000000000001</v>
      </c>
    </row>
    <row r="16" spans="1:9" x14ac:dyDescent="0.2">
      <c r="A16" s="26" t="s">
        <v>840</v>
      </c>
      <c r="B16" s="26" t="s">
        <v>841</v>
      </c>
      <c r="C16" s="26" t="s">
        <v>50</v>
      </c>
      <c r="D16" s="27">
        <v>1000</v>
      </c>
      <c r="E16" s="28">
        <v>4992.8599999999997</v>
      </c>
      <c r="F16" s="29">
        <v>3.27733916268182</v>
      </c>
      <c r="G16" s="28">
        <v>4.0151000000000003</v>
      </c>
    </row>
    <row r="17" spans="1:9" x14ac:dyDescent="0.2">
      <c r="A17" s="26" t="s">
        <v>842</v>
      </c>
      <c r="B17" s="26" t="s">
        <v>843</v>
      </c>
      <c r="C17" s="26" t="s">
        <v>50</v>
      </c>
      <c r="D17" s="27">
        <v>500</v>
      </c>
      <c r="E17" s="28">
        <v>2491.2649999999999</v>
      </c>
      <c r="F17" s="29">
        <v>1.63527924859069</v>
      </c>
      <c r="G17" s="28">
        <v>3.9998999999999998</v>
      </c>
    </row>
    <row r="18" spans="1:9" x14ac:dyDescent="0.2">
      <c r="A18" s="30" t="s">
        <v>32</v>
      </c>
      <c r="B18" s="30"/>
      <c r="C18" s="30"/>
      <c r="D18" s="31"/>
      <c r="E18" s="32">
        <f>SUM(E12:E17)</f>
        <v>25925.743499999997</v>
      </c>
      <c r="F18" s="33">
        <f>SUM(F12:F17)</f>
        <v>17.017792306252062</v>
      </c>
      <c r="G18" s="32"/>
      <c r="H18" s="18"/>
      <c r="I18" s="18"/>
    </row>
    <row r="19" spans="1:9" x14ac:dyDescent="0.2">
      <c r="A19" s="26"/>
      <c r="B19" s="26"/>
      <c r="C19" s="26"/>
      <c r="D19" s="34"/>
      <c r="E19" s="28"/>
      <c r="F19" s="29"/>
      <c r="G19" s="28"/>
    </row>
    <row r="20" spans="1:9" x14ac:dyDescent="0.2">
      <c r="A20" s="30" t="s">
        <v>51</v>
      </c>
      <c r="B20" s="26"/>
      <c r="C20" s="26"/>
      <c r="D20" s="34"/>
      <c r="E20" s="28"/>
      <c r="F20" s="29"/>
      <c r="G20" s="28"/>
    </row>
    <row r="21" spans="1:9" x14ac:dyDescent="0.2">
      <c r="A21" s="26" t="s">
        <v>844</v>
      </c>
      <c r="B21" s="26" t="s">
        <v>845</v>
      </c>
      <c r="C21" s="26" t="s">
        <v>846</v>
      </c>
      <c r="D21" s="27">
        <v>1500</v>
      </c>
      <c r="E21" s="28">
        <v>7469.5275000000001</v>
      </c>
      <c r="F21" s="29">
        <v>4.9030365366701298</v>
      </c>
      <c r="G21" s="28">
        <v>4.0248999999999997</v>
      </c>
    </row>
    <row r="22" spans="1:9" x14ac:dyDescent="0.2">
      <c r="A22" s="26" t="s">
        <v>847</v>
      </c>
      <c r="B22" s="26" t="s">
        <v>848</v>
      </c>
      <c r="C22" s="26" t="s">
        <v>50</v>
      </c>
      <c r="D22" s="27">
        <v>1400</v>
      </c>
      <c r="E22" s="28">
        <v>6957.8249999999998</v>
      </c>
      <c r="F22" s="29">
        <v>4.5671523654952502</v>
      </c>
      <c r="G22" s="28">
        <v>4.0975000000000001</v>
      </c>
    </row>
    <row r="23" spans="1:9" x14ac:dyDescent="0.2">
      <c r="A23" s="26" t="s">
        <v>849</v>
      </c>
      <c r="B23" s="26" t="s">
        <v>850</v>
      </c>
      <c r="C23" s="26" t="s">
        <v>50</v>
      </c>
      <c r="D23" s="27">
        <v>1400</v>
      </c>
      <c r="E23" s="28">
        <v>6954.549</v>
      </c>
      <c r="F23" s="29">
        <v>4.56500198212842</v>
      </c>
      <c r="G23" s="28">
        <v>4.3375000000000004</v>
      </c>
    </row>
    <row r="24" spans="1:9" x14ac:dyDescent="0.2">
      <c r="A24" s="26" t="s">
        <v>851</v>
      </c>
      <c r="B24" s="26" t="s">
        <v>852</v>
      </c>
      <c r="C24" s="26" t="s">
        <v>50</v>
      </c>
      <c r="D24" s="27">
        <v>1300</v>
      </c>
      <c r="E24" s="28">
        <v>6479.3885</v>
      </c>
      <c r="F24" s="29">
        <v>4.25310416900939</v>
      </c>
      <c r="G24" s="28">
        <v>4.3003999999999998</v>
      </c>
    </row>
    <row r="25" spans="1:9" x14ac:dyDescent="0.2">
      <c r="A25" s="26" t="s">
        <v>853</v>
      </c>
      <c r="B25" s="26" t="s">
        <v>854</v>
      </c>
      <c r="C25" s="26" t="s">
        <v>50</v>
      </c>
      <c r="D25" s="27">
        <v>1000</v>
      </c>
      <c r="E25" s="28">
        <v>4990.585</v>
      </c>
      <c r="F25" s="29">
        <v>3.2758458408992999</v>
      </c>
      <c r="G25" s="28">
        <v>4.0505000000000004</v>
      </c>
    </row>
    <row r="26" spans="1:9" x14ac:dyDescent="0.2">
      <c r="A26" s="26" t="s">
        <v>855</v>
      </c>
      <c r="B26" s="26" t="s">
        <v>856</v>
      </c>
      <c r="C26" s="26" t="s">
        <v>50</v>
      </c>
      <c r="D26" s="27">
        <v>1000</v>
      </c>
      <c r="E26" s="28">
        <v>4985.3249999999998</v>
      </c>
      <c r="F26" s="29">
        <v>3.2723931496570602</v>
      </c>
      <c r="G26" s="28">
        <v>3.98</v>
      </c>
    </row>
    <row r="27" spans="1:9" x14ac:dyDescent="0.2">
      <c r="A27" s="26" t="s">
        <v>857</v>
      </c>
      <c r="B27" s="26" t="s">
        <v>858</v>
      </c>
      <c r="C27" s="26" t="s">
        <v>834</v>
      </c>
      <c r="D27" s="27">
        <v>1000</v>
      </c>
      <c r="E27" s="28">
        <v>4979.76</v>
      </c>
      <c r="F27" s="29">
        <v>3.26874025483519</v>
      </c>
      <c r="G27" s="28">
        <v>4.01</v>
      </c>
    </row>
    <row r="28" spans="1:9" x14ac:dyDescent="0.2">
      <c r="A28" s="26" t="s">
        <v>859</v>
      </c>
      <c r="B28" s="26" t="s">
        <v>860</v>
      </c>
      <c r="C28" s="26" t="s">
        <v>846</v>
      </c>
      <c r="D28" s="27">
        <v>1000</v>
      </c>
      <c r="E28" s="28">
        <v>4947.1949999999997</v>
      </c>
      <c r="F28" s="29">
        <v>3.24736442017675</v>
      </c>
      <c r="G28" s="28">
        <v>4.53</v>
      </c>
    </row>
    <row r="29" spans="1:9" x14ac:dyDescent="0.2">
      <c r="A29" s="26" t="s">
        <v>861</v>
      </c>
      <c r="B29" s="26" t="s">
        <v>862</v>
      </c>
      <c r="C29" s="26" t="s">
        <v>50</v>
      </c>
      <c r="D29" s="27">
        <v>1000</v>
      </c>
      <c r="E29" s="28">
        <v>4946.3950000000004</v>
      </c>
      <c r="F29" s="29">
        <v>3.24683929603344</v>
      </c>
      <c r="G29" s="28">
        <v>4.4950000000000001</v>
      </c>
    </row>
    <row r="30" spans="1:9" x14ac:dyDescent="0.2">
      <c r="A30" s="26" t="s">
        <v>863</v>
      </c>
      <c r="B30" s="26" t="s">
        <v>864</v>
      </c>
      <c r="C30" s="26" t="s">
        <v>50</v>
      </c>
      <c r="D30" s="27">
        <v>100</v>
      </c>
      <c r="E30" s="28">
        <v>497.16399999999999</v>
      </c>
      <c r="F30" s="29">
        <v>0.32634102447806401</v>
      </c>
      <c r="G30" s="28">
        <v>4.3376999999999999</v>
      </c>
    </row>
    <row r="31" spans="1:9" x14ac:dyDescent="0.2">
      <c r="A31" s="30" t="s">
        <v>32</v>
      </c>
      <c r="B31" s="30"/>
      <c r="C31" s="30"/>
      <c r="D31" s="31"/>
      <c r="E31" s="32">
        <f>SUM(E20:E30)</f>
        <v>53207.714</v>
      </c>
      <c r="F31" s="33">
        <f>SUM(F20:F30)</f>
        <v>34.925819039382993</v>
      </c>
      <c r="G31" s="32"/>
      <c r="H31" s="18"/>
      <c r="I31" s="18"/>
    </row>
    <row r="32" spans="1:9" x14ac:dyDescent="0.2">
      <c r="A32" s="26"/>
      <c r="B32" s="26"/>
      <c r="C32" s="26"/>
      <c r="D32" s="34"/>
      <c r="E32" s="28"/>
      <c r="F32" s="29"/>
      <c r="G32" s="28"/>
    </row>
    <row r="33" spans="1:9" x14ac:dyDescent="0.2">
      <c r="A33" s="30" t="s">
        <v>52</v>
      </c>
      <c r="B33" s="26"/>
      <c r="C33" s="26"/>
      <c r="D33" s="34"/>
      <c r="E33" s="28"/>
      <c r="F33" s="29"/>
      <c r="G33" s="28"/>
    </row>
    <row r="34" spans="1:9" x14ac:dyDescent="0.2">
      <c r="A34" s="26" t="s">
        <v>66</v>
      </c>
      <c r="B34" s="26" t="s">
        <v>65</v>
      </c>
      <c r="C34" s="26" t="s">
        <v>70</v>
      </c>
      <c r="D34" s="27">
        <v>10000000</v>
      </c>
      <c r="E34" s="28">
        <v>9959.34</v>
      </c>
      <c r="F34" s="29">
        <v>6.5373623567381403</v>
      </c>
      <c r="G34" s="28">
        <v>3.7258</v>
      </c>
    </row>
    <row r="35" spans="1:9" x14ac:dyDescent="0.2">
      <c r="A35" s="26" t="s">
        <v>865</v>
      </c>
      <c r="B35" s="26" t="s">
        <v>866</v>
      </c>
      <c r="C35" s="26" t="s">
        <v>70</v>
      </c>
      <c r="D35" s="27">
        <v>10000000</v>
      </c>
      <c r="E35" s="28">
        <v>9951.6</v>
      </c>
      <c r="F35" s="29">
        <v>6.5322817806516502</v>
      </c>
      <c r="G35" s="28">
        <v>3.7774000000000001</v>
      </c>
    </row>
    <row r="36" spans="1:9" x14ac:dyDescent="0.2">
      <c r="A36" s="26" t="s">
        <v>867</v>
      </c>
      <c r="B36" s="26" t="s">
        <v>868</v>
      </c>
      <c r="C36" s="26" t="s">
        <v>70</v>
      </c>
      <c r="D36" s="27">
        <v>7500000</v>
      </c>
      <c r="E36" s="28">
        <v>7439.7674999999999</v>
      </c>
      <c r="F36" s="29">
        <v>4.8835019185391602</v>
      </c>
      <c r="G36" s="28">
        <v>3.9401000000000002</v>
      </c>
    </row>
    <row r="37" spans="1:9" x14ac:dyDescent="0.2">
      <c r="A37" s="26" t="s">
        <v>869</v>
      </c>
      <c r="B37" s="26" t="s">
        <v>870</v>
      </c>
      <c r="C37" s="26" t="s">
        <v>70</v>
      </c>
      <c r="D37" s="27">
        <v>5000000</v>
      </c>
      <c r="E37" s="28">
        <v>4963.57</v>
      </c>
      <c r="F37" s="29">
        <v>3.2581130549850399</v>
      </c>
      <c r="G37" s="28">
        <v>3.9398</v>
      </c>
    </row>
    <row r="38" spans="1:9" x14ac:dyDescent="0.2">
      <c r="A38" s="26" t="s">
        <v>871</v>
      </c>
      <c r="B38" s="26" t="s">
        <v>872</v>
      </c>
      <c r="C38" s="26" t="s">
        <v>70</v>
      </c>
      <c r="D38" s="27">
        <v>4500000</v>
      </c>
      <c r="E38" s="28">
        <v>4460.4179999999997</v>
      </c>
      <c r="F38" s="29">
        <v>2.9278414762943301</v>
      </c>
      <c r="G38" s="28">
        <v>3.95</v>
      </c>
    </row>
    <row r="39" spans="1:9" x14ac:dyDescent="0.2">
      <c r="A39" s="26" t="s">
        <v>873</v>
      </c>
      <c r="B39" s="26" t="s">
        <v>874</v>
      </c>
      <c r="C39" s="26" t="s">
        <v>70</v>
      </c>
      <c r="D39" s="27">
        <v>4000000</v>
      </c>
      <c r="E39" s="28">
        <v>3998</v>
      </c>
      <c r="F39" s="29">
        <v>2.6243079061704</v>
      </c>
      <c r="G39" s="28">
        <v>3.6518000000000002</v>
      </c>
    </row>
    <row r="40" spans="1:9" x14ac:dyDescent="0.2">
      <c r="A40" s="26" t="s">
        <v>875</v>
      </c>
      <c r="B40" s="26" t="s">
        <v>876</v>
      </c>
      <c r="C40" s="26" t="s">
        <v>70</v>
      </c>
      <c r="D40" s="27">
        <v>3000000</v>
      </c>
      <c r="E40" s="28">
        <v>2989.9949999999999</v>
      </c>
      <c r="F40" s="29">
        <v>1.96264820357928</v>
      </c>
      <c r="G40" s="28">
        <v>3.7010999999999998</v>
      </c>
    </row>
    <row r="41" spans="1:9" x14ac:dyDescent="0.2">
      <c r="A41" s="26" t="s">
        <v>54</v>
      </c>
      <c r="B41" s="26" t="s">
        <v>53</v>
      </c>
      <c r="C41" s="26" t="s">
        <v>70</v>
      </c>
      <c r="D41" s="27">
        <v>2500000</v>
      </c>
      <c r="E41" s="28">
        <v>2484.2224999999999</v>
      </c>
      <c r="F41" s="29">
        <v>1.6306565151166501</v>
      </c>
      <c r="G41" s="28">
        <v>3.8001999999999998</v>
      </c>
    </row>
    <row r="42" spans="1:9" x14ac:dyDescent="0.2">
      <c r="A42" s="26" t="s">
        <v>877</v>
      </c>
      <c r="B42" s="26" t="s">
        <v>878</v>
      </c>
      <c r="C42" s="26" t="s">
        <v>70</v>
      </c>
      <c r="D42" s="27">
        <v>2500000</v>
      </c>
      <c r="E42" s="28">
        <v>2484.2224999999999</v>
      </c>
      <c r="F42" s="29">
        <v>1.6306565151166501</v>
      </c>
      <c r="G42" s="28">
        <v>3.8001999999999998</v>
      </c>
    </row>
    <row r="43" spans="1:9" x14ac:dyDescent="0.2">
      <c r="A43" s="30" t="s">
        <v>32</v>
      </c>
      <c r="B43" s="30"/>
      <c r="C43" s="30"/>
      <c r="D43" s="31"/>
      <c r="E43" s="32">
        <f>SUM(E33:E42)</f>
        <v>48731.135500000004</v>
      </c>
      <c r="F43" s="33">
        <f>SUM(F33:F42)</f>
        <v>31.987369727191304</v>
      </c>
      <c r="G43" s="32"/>
      <c r="H43" s="18"/>
      <c r="I43" s="18"/>
    </row>
    <row r="44" spans="1:9" x14ac:dyDescent="0.2">
      <c r="A44" s="26"/>
      <c r="B44" s="26"/>
      <c r="C44" s="26"/>
      <c r="D44" s="34"/>
      <c r="E44" s="28"/>
      <c r="F44" s="29"/>
      <c r="G44" s="28"/>
    </row>
    <row r="45" spans="1:9" x14ac:dyDescent="0.2">
      <c r="A45" s="30" t="s">
        <v>33</v>
      </c>
      <c r="B45" s="30"/>
      <c r="C45" s="30"/>
      <c r="D45" s="31"/>
      <c r="E45" s="32">
        <f>E9+E18+E31+E43</f>
        <v>133895.36900000001</v>
      </c>
      <c r="F45" s="33">
        <f>F9+F18+F31+F43</f>
        <v>87.889613673412327</v>
      </c>
      <c r="G45" s="32"/>
      <c r="H45" s="18"/>
      <c r="I45" s="18"/>
    </row>
    <row r="46" spans="1:9" x14ac:dyDescent="0.2">
      <c r="A46" s="30"/>
      <c r="B46" s="30"/>
      <c r="C46" s="30"/>
      <c r="D46" s="31"/>
      <c r="E46" s="32"/>
      <c r="F46" s="33"/>
      <c r="G46" s="32"/>
      <c r="H46" s="18"/>
      <c r="I46" s="18"/>
    </row>
    <row r="47" spans="1:9" x14ac:dyDescent="0.2">
      <c r="A47" s="30" t="s">
        <v>35</v>
      </c>
      <c r="B47" s="30"/>
      <c r="C47" s="30"/>
      <c r="D47" s="31"/>
      <c r="E47" s="32">
        <f>E49-(E9+E18+E31+E43)</f>
        <v>18449.559375199984</v>
      </c>
      <c r="F47" s="33">
        <f>F49-(F9+F18+F31+F43)</f>
        <v>12.110386326587673</v>
      </c>
      <c r="G47" s="32"/>
      <c r="H47" s="18"/>
      <c r="I47" s="18"/>
    </row>
    <row r="48" spans="1:9" x14ac:dyDescent="0.2">
      <c r="A48" s="30"/>
      <c r="B48" s="30"/>
      <c r="C48" s="30"/>
      <c r="D48" s="31"/>
      <c r="E48" s="32"/>
      <c r="F48" s="33"/>
      <c r="G48" s="32"/>
      <c r="H48" s="18"/>
      <c r="I48" s="18"/>
    </row>
    <row r="49" spans="1:9" x14ac:dyDescent="0.2">
      <c r="A49" s="35" t="s">
        <v>34</v>
      </c>
      <c r="B49" s="35"/>
      <c r="C49" s="35"/>
      <c r="D49" s="36"/>
      <c r="E49" s="37">
        <v>152344.92837519999</v>
      </c>
      <c r="F49" s="38">
        <v>100</v>
      </c>
      <c r="G49" s="37"/>
      <c r="H49" s="18"/>
      <c r="I49" s="18"/>
    </row>
    <row r="51" spans="1:9" x14ac:dyDescent="0.2">
      <c r="A51" s="18" t="s">
        <v>55</v>
      </c>
    </row>
    <row r="52" spans="1:9" x14ac:dyDescent="0.2">
      <c r="A52" s="18" t="s">
        <v>36</v>
      </c>
    </row>
    <row r="54" spans="1:9" x14ac:dyDescent="0.2">
      <c r="A54" s="18" t="s">
        <v>37</v>
      </c>
    </row>
    <row r="55" spans="1:9" x14ac:dyDescent="0.2">
      <c r="A55" s="18" t="s">
        <v>38</v>
      </c>
    </row>
    <row r="56" spans="1:9" x14ac:dyDescent="0.2">
      <c r="A56" s="18" t="s">
        <v>39</v>
      </c>
      <c r="B56" s="18"/>
      <c r="C56" s="39" t="s">
        <v>41</v>
      </c>
      <c r="D56" s="19" t="s">
        <v>40</v>
      </c>
    </row>
    <row r="57" spans="1:9" x14ac:dyDescent="0.2">
      <c r="A57" s="9" t="s">
        <v>879</v>
      </c>
      <c r="C57" s="40">
        <v>4828.2834000000003</v>
      </c>
      <c r="D57" s="40">
        <v>4898.6612999999998</v>
      </c>
    </row>
    <row r="58" spans="1:9" x14ac:dyDescent="0.2">
      <c r="A58" s="9" t="s">
        <v>880</v>
      </c>
      <c r="C58" s="40">
        <v>1510.4105999999999</v>
      </c>
      <c r="D58" s="40">
        <v>1510.2646999999999</v>
      </c>
    </row>
    <row r="59" spans="1:9" x14ac:dyDescent="0.2">
      <c r="A59" s="9" t="s">
        <v>881</v>
      </c>
      <c r="C59" s="40">
        <v>1244.5183</v>
      </c>
      <c r="D59" s="40">
        <v>1244.6729</v>
      </c>
    </row>
    <row r="60" spans="1:9" x14ac:dyDescent="0.2">
      <c r="A60" s="9" t="s">
        <v>882</v>
      </c>
      <c r="C60" s="40">
        <v>1000</v>
      </c>
      <c r="D60" s="40">
        <v>1000</v>
      </c>
    </row>
    <row r="61" spans="1:9" x14ac:dyDescent="0.2">
      <c r="A61" s="9" t="s">
        <v>883</v>
      </c>
      <c r="C61" s="40">
        <v>1054.9425000000001</v>
      </c>
      <c r="D61" s="40">
        <v>1055.0771999999999</v>
      </c>
    </row>
    <row r="62" spans="1:9" x14ac:dyDescent="0.2">
      <c r="A62" s="9" t="s">
        <v>884</v>
      </c>
      <c r="C62" s="40">
        <v>3133.0306999999998</v>
      </c>
      <c r="D62" s="40">
        <v>3189.163</v>
      </c>
    </row>
    <row r="63" spans="1:9" x14ac:dyDescent="0.2">
      <c r="A63" s="9" t="s">
        <v>885</v>
      </c>
      <c r="C63" s="40">
        <v>1000</v>
      </c>
      <c r="D63" s="40">
        <v>1000</v>
      </c>
    </row>
    <row r="64" spans="1:9" x14ac:dyDescent="0.2">
      <c r="A64" s="9" t="s">
        <v>886</v>
      </c>
      <c r="C64" s="40">
        <v>1022.1982</v>
      </c>
      <c r="D64" s="40">
        <v>1022.3253</v>
      </c>
    </row>
    <row r="65" spans="1:4" x14ac:dyDescent="0.2">
      <c r="A65" s="9" t="s">
        <v>887</v>
      </c>
      <c r="C65" s="40">
        <v>3150.6201000000001</v>
      </c>
      <c r="D65" s="40">
        <v>3208.2548999999999</v>
      </c>
    </row>
    <row r="66" spans="1:4" x14ac:dyDescent="0.2">
      <c r="A66" s="9" t="s">
        <v>888</v>
      </c>
      <c r="C66" s="40">
        <v>1002.1876999999999</v>
      </c>
      <c r="D66" s="40">
        <v>1002.1242999999999</v>
      </c>
    </row>
    <row r="67" spans="1:4" x14ac:dyDescent="0.2">
      <c r="A67" s="9" t="s">
        <v>889</v>
      </c>
      <c r="C67" s="40">
        <v>1021.6733</v>
      </c>
      <c r="D67" s="40">
        <v>1021.7999</v>
      </c>
    </row>
    <row r="68" spans="1:4" x14ac:dyDescent="0.2">
      <c r="A68" s="9" t="s">
        <v>890</v>
      </c>
      <c r="C68" s="40">
        <v>13.299799999999999</v>
      </c>
      <c r="D68" s="40">
        <v>13.5433</v>
      </c>
    </row>
    <row r="69" spans="1:4" x14ac:dyDescent="0.2">
      <c r="A69" s="9" t="s">
        <v>891</v>
      </c>
      <c r="C69" s="40">
        <v>13.299799999999999</v>
      </c>
      <c r="D69" s="40">
        <v>13.5433</v>
      </c>
    </row>
    <row r="70" spans="1:4" x14ac:dyDescent="0.2">
      <c r="A70" s="9" t="s">
        <v>892</v>
      </c>
      <c r="C70" s="40">
        <v>10</v>
      </c>
      <c r="D70" s="40">
        <v>10</v>
      </c>
    </row>
    <row r="71" spans="1:4" x14ac:dyDescent="0.2">
      <c r="A71" s="9" t="s">
        <v>893</v>
      </c>
      <c r="C71" s="40">
        <v>10</v>
      </c>
      <c r="D71" s="40">
        <v>10</v>
      </c>
    </row>
    <row r="73" spans="1:4" x14ac:dyDescent="0.2">
      <c r="A73" s="18" t="s">
        <v>43</v>
      </c>
    </row>
    <row r="74" spans="1:4" x14ac:dyDescent="0.2">
      <c r="A74" s="86" t="s">
        <v>56</v>
      </c>
      <c r="B74" s="87"/>
      <c r="C74" s="43" t="s">
        <v>57</v>
      </c>
    </row>
    <row r="75" spans="1:4" x14ac:dyDescent="0.2">
      <c r="A75" s="82" t="s">
        <v>880</v>
      </c>
      <c r="B75" s="83"/>
      <c r="C75" s="44">
        <v>22.010661079999998</v>
      </c>
    </row>
    <row r="76" spans="1:4" x14ac:dyDescent="0.2">
      <c r="A76" s="82" t="s">
        <v>881</v>
      </c>
      <c r="B76" s="83"/>
      <c r="C76" s="44">
        <v>18.071524230000001</v>
      </c>
    </row>
    <row r="77" spans="1:4" x14ac:dyDescent="0.2">
      <c r="A77" s="82" t="s">
        <v>882</v>
      </c>
      <c r="B77" s="83"/>
      <c r="C77" s="44">
        <v>15.72481674</v>
      </c>
    </row>
    <row r="78" spans="1:4" x14ac:dyDescent="0.2">
      <c r="A78" s="82" t="s">
        <v>883</v>
      </c>
      <c r="B78" s="83"/>
      <c r="C78" s="44">
        <v>16.717438430000001</v>
      </c>
    </row>
    <row r="79" spans="1:4" x14ac:dyDescent="0.2">
      <c r="A79" s="82" t="s">
        <v>885</v>
      </c>
      <c r="B79" s="83"/>
      <c r="C79" s="44">
        <v>17.751548830000001</v>
      </c>
    </row>
    <row r="80" spans="1:4" x14ac:dyDescent="0.2">
      <c r="A80" s="82" t="s">
        <v>886</v>
      </c>
      <c r="B80" s="83"/>
      <c r="C80" s="44">
        <v>18.199564890000001</v>
      </c>
    </row>
    <row r="81" spans="1:5" x14ac:dyDescent="0.2">
      <c r="A81" s="82" t="s">
        <v>888</v>
      </c>
      <c r="B81" s="83"/>
      <c r="C81" s="44">
        <v>18.21142506</v>
      </c>
    </row>
    <row r="82" spans="1:5" x14ac:dyDescent="0.2">
      <c r="A82" s="82" t="s">
        <v>889</v>
      </c>
      <c r="B82" s="83"/>
      <c r="C82" s="44">
        <v>18.555248129999999</v>
      </c>
    </row>
    <row r="83" spans="1:5" x14ac:dyDescent="0.2">
      <c r="A83" s="9" t="s">
        <v>58</v>
      </c>
    </row>
    <row r="84" spans="1:5" x14ac:dyDescent="0.2">
      <c r="A84" s="9" t="s">
        <v>42</v>
      </c>
    </row>
    <row r="86" spans="1:5" x14ac:dyDescent="0.2">
      <c r="A86" s="18" t="s">
        <v>894</v>
      </c>
      <c r="D86" s="42">
        <v>0.111528159068493</v>
      </c>
      <c r="E86" s="13" t="s">
        <v>45</v>
      </c>
    </row>
    <row r="88" spans="1:5" x14ac:dyDescent="0.2">
      <c r="A88" s="18" t="s">
        <v>772</v>
      </c>
      <c r="D88" s="41" t="s">
        <v>44</v>
      </c>
    </row>
    <row r="90" spans="1:5" x14ac:dyDescent="0.2">
      <c r="A90" s="18" t="s">
        <v>782</v>
      </c>
    </row>
    <row r="92" spans="1:5" x14ac:dyDescent="0.2">
      <c r="A92" s="49" t="s">
        <v>766</v>
      </c>
    </row>
    <row r="93" spans="1:5" x14ac:dyDescent="0.2">
      <c r="A93" s="51"/>
    </row>
    <row r="94" spans="1:5" x14ac:dyDescent="0.2">
      <c r="A94" s="51"/>
    </row>
    <row r="95" spans="1:5" x14ac:dyDescent="0.2">
      <c r="A95" s="51"/>
    </row>
    <row r="96" spans="1:5"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49" t="s">
        <v>895</v>
      </c>
    </row>
    <row r="107" spans="1:1" x14ac:dyDescent="0.2">
      <c r="A107" s="51"/>
    </row>
    <row r="108" spans="1:1" x14ac:dyDescent="0.2">
      <c r="A108" s="49" t="s">
        <v>1215</v>
      </c>
    </row>
    <row r="109" spans="1:1" x14ac:dyDescent="0.2">
      <c r="A109" s="51"/>
    </row>
    <row r="110" spans="1:1" x14ac:dyDescent="0.2">
      <c r="A110" s="51"/>
    </row>
    <row r="111" spans="1:1" x14ac:dyDescent="0.2">
      <c r="A111" s="51"/>
    </row>
    <row r="112" spans="1:1"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49" t="s">
        <v>1216</v>
      </c>
    </row>
    <row r="123" spans="1:1" x14ac:dyDescent="0.2">
      <c r="A123" s="51"/>
    </row>
    <row r="124" spans="1:1" x14ac:dyDescent="0.2">
      <c r="A124" s="49" t="s">
        <v>1217</v>
      </c>
    </row>
    <row r="125" spans="1:1" x14ac:dyDescent="0.2">
      <c r="A125" s="51"/>
    </row>
    <row r="126" spans="1:1" x14ac:dyDescent="0.2">
      <c r="A126" s="51"/>
    </row>
    <row r="127" spans="1:1" x14ac:dyDescent="0.2">
      <c r="A127" s="51"/>
    </row>
    <row r="128" spans="1:1"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row r="135" spans="1:1" x14ac:dyDescent="0.2">
      <c r="A135" s="51"/>
    </row>
    <row r="136" spans="1:1" x14ac:dyDescent="0.2">
      <c r="A136" s="51"/>
    </row>
    <row r="137" spans="1:1" x14ac:dyDescent="0.2">
      <c r="A137" s="51"/>
    </row>
  </sheetData>
  <mergeCells count="10">
    <mergeCell ref="A79:B79"/>
    <mergeCell ref="A80:B80"/>
    <mergeCell ref="A81:B81"/>
    <mergeCell ref="A82:B82"/>
    <mergeCell ref="A1:G1"/>
    <mergeCell ref="A74:B74"/>
    <mergeCell ref="A75:B75"/>
    <mergeCell ref="A76:B76"/>
    <mergeCell ref="A77:B77"/>
    <mergeCell ref="A78:B78"/>
  </mergeCells>
  <conditionalFormatting sqref="F2:F3 F5:F89">
    <cfRule type="cellIs" dxfId="73" priority="2" stopIfTrue="1" operator="between">
      <formula>0.009</formula>
      <formula>-0.009</formula>
    </cfRule>
  </conditionalFormatting>
  <conditionalFormatting sqref="F90:F123">
    <cfRule type="cellIs" dxfId="7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81"/>
  <sheetViews>
    <sheetView workbookViewId="0">
      <selection sqref="A1:G1"/>
    </sheetView>
  </sheetViews>
  <sheetFormatPr defaultColWidth="9.33203125" defaultRowHeight="10.199999999999999" x14ac:dyDescent="0.2"/>
  <cols>
    <col min="1" max="1" width="38.6640625" style="9" bestFit="1" customWidth="1"/>
    <col min="2" max="2" width="37.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1100</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1101</v>
      </c>
      <c r="B7" s="26" t="s">
        <v>1102</v>
      </c>
      <c r="C7" s="26" t="s">
        <v>77</v>
      </c>
      <c r="D7" s="27">
        <v>23</v>
      </c>
      <c r="E7" s="28">
        <v>312.02397999999999</v>
      </c>
      <c r="F7" s="29">
        <v>12.1045383872254</v>
      </c>
      <c r="G7" s="28">
        <v>4.2401999999999997</v>
      </c>
    </row>
    <row r="8" spans="1:9" x14ac:dyDescent="0.2">
      <c r="A8" s="26" t="s">
        <v>1022</v>
      </c>
      <c r="B8" s="26" t="s">
        <v>1023</v>
      </c>
      <c r="C8" s="26" t="s">
        <v>77</v>
      </c>
      <c r="D8" s="27">
        <v>23</v>
      </c>
      <c r="E8" s="28">
        <v>230.52555000000001</v>
      </c>
      <c r="F8" s="29">
        <v>8.9429196089712306</v>
      </c>
      <c r="G8" s="28">
        <v>3.9249999999999998</v>
      </c>
    </row>
    <row r="9" spans="1:9" x14ac:dyDescent="0.2">
      <c r="A9" s="26" t="s">
        <v>1095</v>
      </c>
      <c r="B9" s="26" t="s">
        <v>1096</v>
      </c>
      <c r="C9" s="26" t="s">
        <v>77</v>
      </c>
      <c r="D9" s="27">
        <v>21</v>
      </c>
      <c r="E9" s="28">
        <v>210.31290000000001</v>
      </c>
      <c r="F9" s="29">
        <v>8.1587978314317304</v>
      </c>
      <c r="G9" s="28">
        <v>3.9901</v>
      </c>
    </row>
    <row r="10" spans="1:9" x14ac:dyDescent="0.2">
      <c r="A10" s="30" t="s">
        <v>32</v>
      </c>
      <c r="B10" s="30"/>
      <c r="C10" s="30"/>
      <c r="D10" s="31"/>
      <c r="E10" s="32">
        <f>SUM(E6:E9)</f>
        <v>752.86243000000002</v>
      </c>
      <c r="F10" s="33">
        <f>SUM(F6:F9)</f>
        <v>29.206255827628361</v>
      </c>
      <c r="G10" s="32"/>
      <c r="H10" s="18"/>
      <c r="I10" s="18"/>
    </row>
    <row r="11" spans="1:9" x14ac:dyDescent="0.2">
      <c r="A11" s="26"/>
      <c r="B11" s="26"/>
      <c r="C11" s="26"/>
      <c r="D11" s="34"/>
      <c r="E11" s="28"/>
      <c r="F11" s="29"/>
      <c r="G11" s="28"/>
    </row>
    <row r="12" spans="1:9" x14ac:dyDescent="0.2">
      <c r="A12" s="30" t="s">
        <v>49</v>
      </c>
      <c r="B12" s="26"/>
      <c r="C12" s="26"/>
      <c r="D12" s="34"/>
      <c r="E12" s="28"/>
      <c r="F12" s="29"/>
      <c r="G12" s="28"/>
    </row>
    <row r="13" spans="1:9" x14ac:dyDescent="0.2">
      <c r="A13" s="30" t="s">
        <v>831</v>
      </c>
      <c r="B13" s="26"/>
      <c r="C13" s="26"/>
      <c r="D13" s="34"/>
      <c r="E13" s="28"/>
      <c r="F13" s="29"/>
      <c r="G13" s="28"/>
    </row>
    <row r="14" spans="1:9" x14ac:dyDescent="0.2">
      <c r="A14" s="26" t="s">
        <v>1037</v>
      </c>
      <c r="B14" s="26" t="s">
        <v>1038</v>
      </c>
      <c r="C14" s="26" t="s">
        <v>50</v>
      </c>
      <c r="D14" s="27">
        <v>255</v>
      </c>
      <c r="E14" s="28">
        <v>254.69298000000001</v>
      </c>
      <c r="F14" s="29">
        <v>9.8804616022359308</v>
      </c>
      <c r="G14" s="28">
        <v>3.9998999999999998</v>
      </c>
    </row>
    <row r="15" spans="1:9" x14ac:dyDescent="0.2">
      <c r="A15" s="26" t="s">
        <v>840</v>
      </c>
      <c r="B15" s="26" t="s">
        <v>841</v>
      </c>
      <c r="C15" s="26" t="s">
        <v>50</v>
      </c>
      <c r="D15" s="27">
        <v>50</v>
      </c>
      <c r="E15" s="28">
        <v>249.643</v>
      </c>
      <c r="F15" s="29">
        <v>9.6845546185332001</v>
      </c>
      <c r="G15" s="28">
        <v>4.0151000000000003</v>
      </c>
    </row>
    <row r="16" spans="1:9" x14ac:dyDescent="0.2">
      <c r="A16" s="26" t="s">
        <v>921</v>
      </c>
      <c r="B16" s="26" t="s">
        <v>922</v>
      </c>
      <c r="C16" s="26" t="s">
        <v>50</v>
      </c>
      <c r="D16" s="27">
        <v>28</v>
      </c>
      <c r="E16" s="28">
        <v>139.74225999999999</v>
      </c>
      <c r="F16" s="29">
        <v>5.4211075395155</v>
      </c>
      <c r="G16" s="28">
        <v>3.96</v>
      </c>
    </row>
    <row r="17" spans="1:9" x14ac:dyDescent="0.2">
      <c r="A17" s="30" t="s">
        <v>32</v>
      </c>
      <c r="B17" s="30"/>
      <c r="C17" s="30"/>
      <c r="D17" s="31"/>
      <c r="E17" s="32">
        <f>SUM(E13:E16)</f>
        <v>644.07824000000005</v>
      </c>
      <c r="F17" s="33">
        <f>SUM(F13:F16)</f>
        <v>24.986123760284631</v>
      </c>
      <c r="G17" s="32"/>
      <c r="H17" s="18"/>
      <c r="I17" s="18"/>
    </row>
    <row r="18" spans="1:9" x14ac:dyDescent="0.2">
      <c r="A18" s="26"/>
      <c r="B18" s="26"/>
      <c r="C18" s="26"/>
      <c r="D18" s="34"/>
      <c r="E18" s="28"/>
      <c r="F18" s="29"/>
      <c r="G18" s="28"/>
    </row>
    <row r="19" spans="1:9" x14ac:dyDescent="0.2">
      <c r="A19" s="30" t="s">
        <v>33</v>
      </c>
      <c r="B19" s="30"/>
      <c r="C19" s="30"/>
      <c r="D19" s="31"/>
      <c r="E19" s="32">
        <f>E10+E17</f>
        <v>1396.94067</v>
      </c>
      <c r="F19" s="33">
        <f>F10+F17</f>
        <v>54.192379587912995</v>
      </c>
      <c r="G19" s="32"/>
      <c r="H19" s="18"/>
      <c r="I19" s="18"/>
    </row>
    <row r="20" spans="1:9" x14ac:dyDescent="0.2">
      <c r="A20" s="30"/>
      <c r="B20" s="30"/>
      <c r="C20" s="30"/>
      <c r="D20" s="31"/>
      <c r="E20" s="32"/>
      <c r="F20" s="33"/>
      <c r="G20" s="32"/>
      <c r="H20" s="18"/>
      <c r="I20" s="18"/>
    </row>
    <row r="21" spans="1:9" x14ac:dyDescent="0.2">
      <c r="A21" s="30" t="s">
        <v>35</v>
      </c>
      <c r="B21" s="30"/>
      <c r="C21" s="30"/>
      <c r="D21" s="31"/>
      <c r="E21" s="32">
        <f>E23-(E10+E17)</f>
        <v>1180.8030656000001</v>
      </c>
      <c r="F21" s="33">
        <f>F23-(F10+F17)</f>
        <v>45.807620412087005</v>
      </c>
      <c r="G21" s="32"/>
      <c r="H21" s="18"/>
      <c r="I21" s="18"/>
    </row>
    <row r="22" spans="1:9" x14ac:dyDescent="0.2">
      <c r="A22" s="30"/>
      <c r="B22" s="30"/>
      <c r="C22" s="30"/>
      <c r="D22" s="31"/>
      <c r="E22" s="32"/>
      <c r="F22" s="33"/>
      <c r="G22" s="32"/>
      <c r="H22" s="18"/>
      <c r="I22" s="18"/>
    </row>
    <row r="23" spans="1:9" x14ac:dyDescent="0.2">
      <c r="A23" s="35" t="s">
        <v>34</v>
      </c>
      <c r="B23" s="35"/>
      <c r="C23" s="35"/>
      <c r="D23" s="36"/>
      <c r="E23" s="37">
        <v>2577.7437356</v>
      </c>
      <c r="F23" s="38">
        <v>100</v>
      </c>
      <c r="G23" s="37"/>
      <c r="H23" s="18"/>
      <c r="I23" s="18"/>
    </row>
    <row r="25" spans="1:9" x14ac:dyDescent="0.2">
      <c r="A25" s="18" t="s">
        <v>36</v>
      </c>
    </row>
    <row r="27" spans="1:9" x14ac:dyDescent="0.2">
      <c r="A27" s="18" t="s">
        <v>37</v>
      </c>
    </row>
    <row r="28" spans="1:9" x14ac:dyDescent="0.2">
      <c r="A28" s="18" t="s">
        <v>38</v>
      </c>
    </row>
    <row r="29" spans="1:9" x14ac:dyDescent="0.2">
      <c r="A29" s="18" t="s">
        <v>39</v>
      </c>
      <c r="B29" s="18"/>
      <c r="C29" s="39" t="s">
        <v>41</v>
      </c>
      <c r="D29" s="19" t="s">
        <v>40</v>
      </c>
    </row>
    <row r="30" spans="1:9" x14ac:dyDescent="0.2">
      <c r="A30" s="9" t="s">
        <v>59</v>
      </c>
      <c r="C30" s="40">
        <v>12.5701</v>
      </c>
      <c r="D30" s="40">
        <v>12.8139</v>
      </c>
    </row>
    <row r="31" spans="1:9" x14ac:dyDescent="0.2">
      <c r="A31" s="9" t="s">
        <v>1097</v>
      </c>
      <c r="C31" s="40">
        <v>10.8148</v>
      </c>
      <c r="D31" s="40">
        <v>10.2674</v>
      </c>
    </row>
    <row r="32" spans="1:9" x14ac:dyDescent="0.2">
      <c r="A32" s="9" t="s">
        <v>61</v>
      </c>
      <c r="C32" s="40">
        <v>10.237500000000001</v>
      </c>
      <c r="D32" s="40">
        <v>10.119199999999999</v>
      </c>
    </row>
    <row r="33" spans="1:5" x14ac:dyDescent="0.2">
      <c r="A33" s="9" t="s">
        <v>62</v>
      </c>
      <c r="C33" s="40">
        <v>12.6572</v>
      </c>
      <c r="D33" s="40">
        <v>12.918900000000001</v>
      </c>
    </row>
    <row r="34" spans="1:5" x14ac:dyDescent="0.2">
      <c r="A34" s="9" t="s">
        <v>82</v>
      </c>
      <c r="C34" s="40">
        <v>10.896699999999999</v>
      </c>
      <c r="D34" s="40">
        <v>10.3644</v>
      </c>
    </row>
    <row r="35" spans="1:5" x14ac:dyDescent="0.2">
      <c r="A35" s="9" t="s">
        <v>64</v>
      </c>
      <c r="C35" s="40">
        <v>10.317</v>
      </c>
      <c r="D35" s="40">
        <v>10.2133</v>
      </c>
    </row>
    <row r="37" spans="1:5" x14ac:dyDescent="0.2">
      <c r="A37" s="18" t="s">
        <v>43</v>
      </c>
    </row>
    <row r="38" spans="1:5" x14ac:dyDescent="0.2">
      <c r="A38" s="86" t="s">
        <v>56</v>
      </c>
      <c r="B38" s="87"/>
      <c r="C38" s="43" t="s">
        <v>57</v>
      </c>
    </row>
    <row r="39" spans="1:5" x14ac:dyDescent="0.2">
      <c r="A39" s="82" t="s">
        <v>1097</v>
      </c>
      <c r="B39" s="83"/>
      <c r="C39" s="44">
        <v>0.75</v>
      </c>
    </row>
    <row r="40" spans="1:5" x14ac:dyDescent="0.2">
      <c r="A40" s="82" t="s">
        <v>61</v>
      </c>
      <c r="B40" s="83"/>
      <c r="C40" s="44">
        <v>0.315</v>
      </c>
    </row>
    <row r="41" spans="1:5" x14ac:dyDescent="0.2">
      <c r="A41" s="82" t="s">
        <v>82</v>
      </c>
      <c r="B41" s="83"/>
      <c r="C41" s="44">
        <v>0.75</v>
      </c>
    </row>
    <row r="42" spans="1:5" x14ac:dyDescent="0.2">
      <c r="A42" s="82" t="s">
        <v>64</v>
      </c>
      <c r="B42" s="83"/>
      <c r="C42" s="44">
        <v>0.315</v>
      </c>
    </row>
    <row r="43" spans="1:5" x14ac:dyDescent="0.2">
      <c r="A43" s="9" t="s">
        <v>58</v>
      </c>
    </row>
    <row r="44" spans="1:5" x14ac:dyDescent="0.2">
      <c r="A44" s="9" t="s">
        <v>42</v>
      </c>
    </row>
    <row r="46" spans="1:5" x14ac:dyDescent="0.2">
      <c r="A46" s="18" t="s">
        <v>894</v>
      </c>
      <c r="D46" s="42">
        <v>1.9943814301369898E-2</v>
      </c>
      <c r="E46" s="13" t="s">
        <v>45</v>
      </c>
    </row>
    <row r="48" spans="1:5" x14ac:dyDescent="0.2">
      <c r="A48" s="18" t="s">
        <v>772</v>
      </c>
      <c r="D48" s="41" t="s">
        <v>44</v>
      </c>
    </row>
    <row r="50" spans="1:1" x14ac:dyDescent="0.2">
      <c r="A50" s="18" t="s">
        <v>782</v>
      </c>
    </row>
    <row r="51" spans="1:1" x14ac:dyDescent="0.2">
      <c r="A51" s="49"/>
    </row>
    <row r="52" spans="1:1" x14ac:dyDescent="0.2">
      <c r="A52" s="49" t="s">
        <v>766</v>
      </c>
    </row>
    <row r="53" spans="1:1" x14ac:dyDescent="0.2">
      <c r="A53" s="50"/>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49" t="s">
        <v>1098</v>
      </c>
    </row>
    <row r="67" spans="1:1" x14ac:dyDescent="0.2">
      <c r="A67" s="51"/>
    </row>
    <row r="68" spans="1:1" x14ac:dyDescent="0.2">
      <c r="A68" s="49" t="s">
        <v>896</v>
      </c>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row r="77" spans="1:1" x14ac:dyDescent="0.2">
      <c r="A77" s="51"/>
    </row>
    <row r="78" spans="1:1" x14ac:dyDescent="0.2">
      <c r="A78" s="51"/>
    </row>
    <row r="79" spans="1:1" x14ac:dyDescent="0.2">
      <c r="A79" s="51"/>
    </row>
    <row r="80" spans="1:1" x14ac:dyDescent="0.2">
      <c r="A80" s="51"/>
    </row>
    <row r="81" spans="1:1" x14ac:dyDescent="0.2">
      <c r="A81" s="51"/>
    </row>
  </sheetData>
  <mergeCells count="6">
    <mergeCell ref="A42:B42"/>
    <mergeCell ref="A1:G1"/>
    <mergeCell ref="A38:B38"/>
    <mergeCell ref="A39:B39"/>
    <mergeCell ref="A40:B40"/>
    <mergeCell ref="A41:B41"/>
  </mergeCells>
  <conditionalFormatting sqref="F2:F3 F5:F49">
    <cfRule type="cellIs" dxfId="54" priority="2" stopIfTrue="1" operator="between">
      <formula>0.009</formula>
      <formula>-0.009</formula>
    </cfRule>
  </conditionalFormatting>
  <conditionalFormatting sqref="F50:F83">
    <cfRule type="cellIs" dxfId="53" priority="1" stopIfTrue="1" operator="between">
      <formula>0.009</formula>
      <formula>-0.009</formula>
    </cfRule>
  </conditionalFormatting>
  <hyperlinks>
    <hyperlink ref="A51"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9"/>
  <sheetViews>
    <sheetView workbookViewId="0">
      <selection sqref="A1:G1"/>
    </sheetView>
  </sheetViews>
  <sheetFormatPr defaultColWidth="9.33203125" defaultRowHeight="10.199999999999999" x14ac:dyDescent="0.2"/>
  <cols>
    <col min="1" max="1" width="38.6640625" style="9" bestFit="1" customWidth="1"/>
    <col min="2" max="2" width="37.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1103</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1101</v>
      </c>
      <c r="B7" s="26" t="s">
        <v>1102</v>
      </c>
      <c r="C7" s="26" t="s">
        <v>77</v>
      </c>
      <c r="D7" s="27">
        <v>68</v>
      </c>
      <c r="E7" s="28">
        <v>922.50567999999998</v>
      </c>
      <c r="F7" s="29">
        <v>11.9368365050103</v>
      </c>
      <c r="G7" s="28">
        <v>4.2401999999999997</v>
      </c>
    </row>
    <row r="8" spans="1:9" x14ac:dyDescent="0.2">
      <c r="A8" s="26" t="s">
        <v>1022</v>
      </c>
      <c r="B8" s="26" t="s">
        <v>1023</v>
      </c>
      <c r="C8" s="26" t="s">
        <v>77</v>
      </c>
      <c r="D8" s="27">
        <v>71</v>
      </c>
      <c r="E8" s="28">
        <v>711.62234999999998</v>
      </c>
      <c r="F8" s="29">
        <v>9.2080946810660205</v>
      </c>
      <c r="G8" s="28">
        <v>3.9249999999999998</v>
      </c>
    </row>
    <row r="9" spans="1:9" x14ac:dyDescent="0.2">
      <c r="A9" s="26" t="s">
        <v>1095</v>
      </c>
      <c r="B9" s="26" t="s">
        <v>1096</v>
      </c>
      <c r="C9" s="26" t="s">
        <v>77</v>
      </c>
      <c r="D9" s="27">
        <v>65</v>
      </c>
      <c r="E9" s="28">
        <v>650.96849999999995</v>
      </c>
      <c r="F9" s="29">
        <v>8.4232593065570907</v>
      </c>
      <c r="G9" s="28">
        <v>3.9901</v>
      </c>
    </row>
    <row r="10" spans="1:9" x14ac:dyDescent="0.2">
      <c r="A10" s="30" t="s">
        <v>32</v>
      </c>
      <c r="B10" s="30"/>
      <c r="C10" s="30"/>
      <c r="D10" s="31"/>
      <c r="E10" s="32">
        <f>SUM(E6:E9)</f>
        <v>2285.0965299999998</v>
      </c>
      <c r="F10" s="33">
        <f>SUM(F6:F9)</f>
        <v>29.568190492633413</v>
      </c>
      <c r="G10" s="32"/>
      <c r="H10" s="18"/>
      <c r="I10" s="18"/>
    </row>
    <row r="11" spans="1:9" x14ac:dyDescent="0.2">
      <c r="A11" s="26"/>
      <c r="B11" s="26"/>
      <c r="C11" s="26"/>
      <c r="D11" s="34"/>
      <c r="E11" s="28"/>
      <c r="F11" s="29"/>
      <c r="G11" s="28"/>
    </row>
    <row r="12" spans="1:9" x14ac:dyDescent="0.2">
      <c r="A12" s="30" t="s">
        <v>49</v>
      </c>
      <c r="B12" s="26"/>
      <c r="C12" s="26"/>
      <c r="D12" s="34"/>
      <c r="E12" s="28"/>
      <c r="F12" s="29"/>
      <c r="G12" s="28"/>
    </row>
    <row r="13" spans="1:9" x14ac:dyDescent="0.2">
      <c r="A13" s="30" t="s">
        <v>831</v>
      </c>
      <c r="B13" s="26"/>
      <c r="C13" s="26"/>
      <c r="D13" s="34"/>
      <c r="E13" s="28"/>
      <c r="F13" s="29"/>
      <c r="G13" s="28"/>
    </row>
    <row r="14" spans="1:9" x14ac:dyDescent="0.2">
      <c r="A14" s="26" t="s">
        <v>1037</v>
      </c>
      <c r="B14" s="26" t="s">
        <v>1038</v>
      </c>
      <c r="C14" s="26" t="s">
        <v>50</v>
      </c>
      <c r="D14" s="27">
        <v>760</v>
      </c>
      <c r="E14" s="28">
        <v>759.08496000000002</v>
      </c>
      <c r="F14" s="29">
        <v>9.82224094374385</v>
      </c>
      <c r="G14" s="28">
        <v>3.9998999999999998</v>
      </c>
    </row>
    <row r="15" spans="1:9" x14ac:dyDescent="0.2">
      <c r="A15" s="26" t="s">
        <v>921</v>
      </c>
      <c r="B15" s="26" t="s">
        <v>922</v>
      </c>
      <c r="C15" s="26" t="s">
        <v>50</v>
      </c>
      <c r="D15" s="27">
        <v>152</v>
      </c>
      <c r="E15" s="28">
        <v>758.60083999999995</v>
      </c>
      <c r="F15" s="29">
        <v>9.8159766340337899</v>
      </c>
      <c r="G15" s="28">
        <v>3.96</v>
      </c>
    </row>
    <row r="16" spans="1:9" x14ac:dyDescent="0.2">
      <c r="A16" s="26" t="s">
        <v>840</v>
      </c>
      <c r="B16" s="26" t="s">
        <v>841</v>
      </c>
      <c r="C16" s="26" t="s">
        <v>50</v>
      </c>
      <c r="D16" s="27">
        <v>114</v>
      </c>
      <c r="E16" s="28">
        <v>569.18604000000005</v>
      </c>
      <c r="F16" s="29">
        <v>7.3650285821700701</v>
      </c>
      <c r="G16" s="28">
        <v>4.0151000000000003</v>
      </c>
    </row>
    <row r="17" spans="1:9" x14ac:dyDescent="0.2">
      <c r="A17" s="30" t="s">
        <v>32</v>
      </c>
      <c r="B17" s="30"/>
      <c r="C17" s="30"/>
      <c r="D17" s="31"/>
      <c r="E17" s="32">
        <f>SUM(E13:E16)</f>
        <v>2086.8718399999998</v>
      </c>
      <c r="F17" s="33">
        <f>SUM(F13:F16)</f>
        <v>27.003246159947707</v>
      </c>
      <c r="G17" s="32"/>
      <c r="H17" s="18"/>
      <c r="I17" s="18"/>
    </row>
    <row r="18" spans="1:9" x14ac:dyDescent="0.2">
      <c r="A18" s="26"/>
      <c r="B18" s="26"/>
      <c r="C18" s="26"/>
      <c r="D18" s="34"/>
      <c r="E18" s="28"/>
      <c r="F18" s="29"/>
      <c r="G18" s="28"/>
    </row>
    <row r="19" spans="1:9" x14ac:dyDescent="0.2">
      <c r="A19" s="30" t="s">
        <v>33</v>
      </c>
      <c r="B19" s="30"/>
      <c r="C19" s="30"/>
      <c r="D19" s="31"/>
      <c r="E19" s="32">
        <f>E10+E17</f>
        <v>4371.9683699999996</v>
      </c>
      <c r="F19" s="33">
        <f>F10+F17</f>
        <v>56.57143665258112</v>
      </c>
      <c r="G19" s="32"/>
      <c r="H19" s="18"/>
      <c r="I19" s="18"/>
    </row>
    <row r="20" spans="1:9" x14ac:dyDescent="0.2">
      <c r="A20" s="30"/>
      <c r="B20" s="30"/>
      <c r="C20" s="30"/>
      <c r="D20" s="31"/>
      <c r="E20" s="32"/>
      <c r="F20" s="33"/>
      <c r="G20" s="32"/>
      <c r="H20" s="18"/>
      <c r="I20" s="18"/>
    </row>
    <row r="21" spans="1:9" x14ac:dyDescent="0.2">
      <c r="A21" s="30" t="s">
        <v>35</v>
      </c>
      <c r="B21" s="30"/>
      <c r="C21" s="30"/>
      <c r="D21" s="31"/>
      <c r="E21" s="32">
        <f>E23-(E10+E17)</f>
        <v>3356.2574427</v>
      </c>
      <c r="F21" s="33">
        <f>F23-(F10+F17)</f>
        <v>43.42856334741888</v>
      </c>
      <c r="G21" s="32"/>
      <c r="H21" s="18"/>
      <c r="I21" s="18"/>
    </row>
    <row r="22" spans="1:9" x14ac:dyDescent="0.2">
      <c r="A22" s="30"/>
      <c r="B22" s="30"/>
      <c r="C22" s="30"/>
      <c r="D22" s="31"/>
      <c r="E22" s="32"/>
      <c r="F22" s="33"/>
      <c r="G22" s="32"/>
      <c r="H22" s="18"/>
      <c r="I22" s="18"/>
    </row>
    <row r="23" spans="1:9" x14ac:dyDescent="0.2">
      <c r="A23" s="35" t="s">
        <v>34</v>
      </c>
      <c r="B23" s="35"/>
      <c r="C23" s="35"/>
      <c r="D23" s="36"/>
      <c r="E23" s="37">
        <v>7728.2258126999996</v>
      </c>
      <c r="F23" s="38">
        <v>100</v>
      </c>
      <c r="G23" s="37"/>
      <c r="H23" s="18"/>
      <c r="I23" s="18"/>
    </row>
    <row r="25" spans="1:9" x14ac:dyDescent="0.2">
      <c r="A25" s="18" t="s">
        <v>36</v>
      </c>
    </row>
    <row r="27" spans="1:9" x14ac:dyDescent="0.2">
      <c r="A27" s="18" t="s">
        <v>37</v>
      </c>
    </row>
    <row r="28" spans="1:9" x14ac:dyDescent="0.2">
      <c r="A28" s="18" t="s">
        <v>38</v>
      </c>
    </row>
    <row r="29" spans="1:9" x14ac:dyDescent="0.2">
      <c r="A29" s="18" t="s">
        <v>39</v>
      </c>
      <c r="B29" s="18"/>
      <c r="C29" s="39" t="s">
        <v>41</v>
      </c>
      <c r="D29" s="19" t="s">
        <v>40</v>
      </c>
    </row>
    <row r="30" spans="1:9" x14ac:dyDescent="0.2">
      <c r="A30" s="9" t="s">
        <v>59</v>
      </c>
      <c r="C30" s="40">
        <v>12.5947</v>
      </c>
      <c r="D30" s="40">
        <v>12.837999999999999</v>
      </c>
    </row>
    <row r="31" spans="1:9" x14ac:dyDescent="0.2">
      <c r="A31" s="9" t="s">
        <v>1097</v>
      </c>
      <c r="C31" s="40">
        <v>10.8172</v>
      </c>
      <c r="D31" s="40">
        <v>10.2691</v>
      </c>
    </row>
    <row r="32" spans="1:9" x14ac:dyDescent="0.2">
      <c r="A32" s="9" t="s">
        <v>61</v>
      </c>
      <c r="C32" s="40">
        <v>10.244</v>
      </c>
      <c r="D32" s="40">
        <v>10.120100000000001</v>
      </c>
    </row>
    <row r="33" spans="1:5" x14ac:dyDescent="0.2">
      <c r="A33" s="9" t="s">
        <v>62</v>
      </c>
      <c r="C33" s="40">
        <v>12.683299999999999</v>
      </c>
      <c r="D33" s="40">
        <v>12.9444</v>
      </c>
    </row>
    <row r="34" spans="1:5" x14ac:dyDescent="0.2">
      <c r="A34" s="9" t="s">
        <v>82</v>
      </c>
      <c r="C34" s="40">
        <v>10.9002</v>
      </c>
      <c r="D34" s="40">
        <v>10.3672</v>
      </c>
    </row>
    <row r="36" spans="1:5" x14ac:dyDescent="0.2">
      <c r="A36" s="18" t="s">
        <v>43</v>
      </c>
    </row>
    <row r="37" spans="1:5" x14ac:dyDescent="0.2">
      <c r="A37" s="86" t="s">
        <v>56</v>
      </c>
      <c r="B37" s="87"/>
      <c r="C37" s="43" t="s">
        <v>57</v>
      </c>
    </row>
    <row r="38" spans="1:5" x14ac:dyDescent="0.2">
      <c r="A38" s="82" t="s">
        <v>1097</v>
      </c>
      <c r="B38" s="83"/>
      <c r="C38" s="44">
        <v>0.75</v>
      </c>
    </row>
    <row r="39" spans="1:5" x14ac:dyDescent="0.2">
      <c r="A39" s="82" t="s">
        <v>61</v>
      </c>
      <c r="B39" s="83"/>
      <c r="C39" s="44">
        <v>0.32</v>
      </c>
    </row>
    <row r="40" spans="1:5" x14ac:dyDescent="0.2">
      <c r="A40" s="82" t="s">
        <v>82</v>
      </c>
      <c r="B40" s="83"/>
      <c r="C40" s="44">
        <v>0.75</v>
      </c>
    </row>
    <row r="41" spans="1:5" x14ac:dyDescent="0.2">
      <c r="A41" s="9" t="s">
        <v>58</v>
      </c>
    </row>
    <row r="42" spans="1:5" x14ac:dyDescent="0.2">
      <c r="A42" s="9" t="s">
        <v>42</v>
      </c>
    </row>
    <row r="44" spans="1:5" x14ac:dyDescent="0.2">
      <c r="A44" s="18" t="s">
        <v>894</v>
      </c>
      <c r="D44" s="42">
        <v>2.1428799972602702E-2</v>
      </c>
      <c r="E44" s="13" t="s">
        <v>45</v>
      </c>
    </row>
    <row r="46" spans="1:5" x14ac:dyDescent="0.2">
      <c r="A46" s="18" t="s">
        <v>772</v>
      </c>
      <c r="D46" s="41" t="s">
        <v>44</v>
      </c>
    </row>
    <row r="48" spans="1:5" x14ac:dyDescent="0.2">
      <c r="A48" s="18" t="s">
        <v>782</v>
      </c>
    </row>
    <row r="49" spans="1:1" x14ac:dyDescent="0.2">
      <c r="A49" s="49"/>
    </row>
    <row r="50" spans="1:1" x14ac:dyDescent="0.2">
      <c r="A50" s="49" t="s">
        <v>766</v>
      </c>
    </row>
    <row r="51" spans="1:1" x14ac:dyDescent="0.2">
      <c r="A51" s="50"/>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49" t="s">
        <v>1098</v>
      </c>
    </row>
    <row r="65" spans="1:1" x14ac:dyDescent="0.2">
      <c r="A65" s="51"/>
    </row>
    <row r="66" spans="1:1" x14ac:dyDescent="0.2">
      <c r="A66" s="49" t="s">
        <v>896</v>
      </c>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row r="77" spans="1:1" x14ac:dyDescent="0.2">
      <c r="A77" s="51"/>
    </row>
    <row r="78" spans="1:1" x14ac:dyDescent="0.2">
      <c r="A78" s="51"/>
    </row>
    <row r="79" spans="1:1" x14ac:dyDescent="0.2">
      <c r="A79" s="51"/>
    </row>
  </sheetData>
  <mergeCells count="5">
    <mergeCell ref="A1:G1"/>
    <mergeCell ref="A37:B37"/>
    <mergeCell ref="A38:B38"/>
    <mergeCell ref="A39:B39"/>
    <mergeCell ref="A40:B40"/>
  </mergeCells>
  <conditionalFormatting sqref="F2:F3 F5:F47">
    <cfRule type="cellIs" dxfId="52" priority="2" stopIfTrue="1" operator="between">
      <formula>0.009</formula>
      <formula>-0.009</formula>
    </cfRule>
  </conditionalFormatting>
  <conditionalFormatting sqref="F48:F81">
    <cfRule type="cellIs" dxfId="51" priority="1" stopIfTrue="1" operator="between">
      <formula>0.009</formula>
      <formula>-0.009</formula>
    </cfRule>
  </conditionalFormatting>
  <hyperlinks>
    <hyperlink ref="A49"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81"/>
  <sheetViews>
    <sheetView workbookViewId="0">
      <selection sqref="A1:G1"/>
    </sheetView>
  </sheetViews>
  <sheetFormatPr defaultColWidth="9.33203125" defaultRowHeight="10.199999999999999" x14ac:dyDescent="0.2"/>
  <cols>
    <col min="1" max="1" width="38.6640625" style="9" bestFit="1" customWidth="1"/>
    <col min="2" max="2" width="37.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1104</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1095</v>
      </c>
      <c r="B7" s="26" t="s">
        <v>1096</v>
      </c>
      <c r="C7" s="26" t="s">
        <v>77</v>
      </c>
      <c r="D7" s="27">
        <v>34</v>
      </c>
      <c r="E7" s="28">
        <v>340.50659999999999</v>
      </c>
      <c r="F7" s="29">
        <v>8.2822801959295198</v>
      </c>
      <c r="G7" s="28">
        <v>3.9901</v>
      </c>
    </row>
    <row r="8" spans="1:9" x14ac:dyDescent="0.2">
      <c r="A8" s="26" t="s">
        <v>1022</v>
      </c>
      <c r="B8" s="26" t="s">
        <v>1023</v>
      </c>
      <c r="C8" s="26" t="s">
        <v>77</v>
      </c>
      <c r="D8" s="27">
        <v>12</v>
      </c>
      <c r="E8" s="28">
        <v>120.27419999999999</v>
      </c>
      <c r="F8" s="29">
        <v>2.9254781691199701</v>
      </c>
      <c r="G8" s="28">
        <v>3.9249999999999998</v>
      </c>
    </row>
    <row r="9" spans="1:9" x14ac:dyDescent="0.2">
      <c r="A9" s="30" t="s">
        <v>32</v>
      </c>
      <c r="B9" s="30"/>
      <c r="C9" s="30"/>
      <c r="D9" s="31"/>
      <c r="E9" s="32">
        <f>SUM(E6:E8)</f>
        <v>460.7808</v>
      </c>
      <c r="F9" s="33">
        <f>SUM(F6:F8)</f>
        <v>11.207758365049489</v>
      </c>
      <c r="G9" s="32"/>
      <c r="H9" s="18"/>
      <c r="I9" s="18"/>
    </row>
    <row r="10" spans="1:9" x14ac:dyDescent="0.2">
      <c r="A10" s="26"/>
      <c r="B10" s="26"/>
      <c r="C10" s="26"/>
      <c r="D10" s="34"/>
      <c r="E10" s="28"/>
      <c r="F10" s="29"/>
      <c r="G10" s="28"/>
    </row>
    <row r="11" spans="1:9" x14ac:dyDescent="0.2">
      <c r="A11" s="30" t="s">
        <v>49</v>
      </c>
      <c r="B11" s="26"/>
      <c r="C11" s="26"/>
      <c r="D11" s="34"/>
      <c r="E11" s="28"/>
      <c r="F11" s="29"/>
      <c r="G11" s="28"/>
    </row>
    <row r="12" spans="1:9" x14ac:dyDescent="0.2">
      <c r="A12" s="30" t="s">
        <v>831</v>
      </c>
      <c r="B12" s="26"/>
      <c r="C12" s="26"/>
      <c r="D12" s="34"/>
      <c r="E12" s="28"/>
      <c r="F12" s="29"/>
      <c r="G12" s="28"/>
    </row>
    <row r="13" spans="1:9" x14ac:dyDescent="0.2">
      <c r="A13" s="26" t="s">
        <v>1037</v>
      </c>
      <c r="B13" s="26" t="s">
        <v>1038</v>
      </c>
      <c r="C13" s="26" t="s">
        <v>50</v>
      </c>
      <c r="D13" s="27">
        <v>405</v>
      </c>
      <c r="E13" s="28">
        <v>404.51238000000001</v>
      </c>
      <c r="F13" s="29">
        <v>9.8391187538870497</v>
      </c>
      <c r="G13" s="28">
        <v>3.9998999999999998</v>
      </c>
    </row>
    <row r="14" spans="1:9" x14ac:dyDescent="0.2">
      <c r="A14" s="26" t="s">
        <v>840</v>
      </c>
      <c r="B14" s="26" t="s">
        <v>841</v>
      </c>
      <c r="C14" s="26" t="s">
        <v>50</v>
      </c>
      <c r="D14" s="27">
        <v>80</v>
      </c>
      <c r="E14" s="28">
        <v>399.42880000000002</v>
      </c>
      <c r="F14" s="29">
        <v>9.7154687748310593</v>
      </c>
      <c r="G14" s="28">
        <v>4.0151000000000003</v>
      </c>
    </row>
    <row r="15" spans="1:9" x14ac:dyDescent="0.2">
      <c r="A15" s="26" t="s">
        <v>921</v>
      </c>
      <c r="B15" s="26" t="s">
        <v>922</v>
      </c>
      <c r="C15" s="26" t="s">
        <v>50</v>
      </c>
      <c r="D15" s="27">
        <v>80</v>
      </c>
      <c r="E15" s="28">
        <v>399.2636</v>
      </c>
      <c r="F15" s="29">
        <v>9.71145054819943</v>
      </c>
      <c r="G15" s="28">
        <v>3.96</v>
      </c>
    </row>
    <row r="16" spans="1:9" x14ac:dyDescent="0.2">
      <c r="A16" s="30" t="s">
        <v>32</v>
      </c>
      <c r="B16" s="30"/>
      <c r="C16" s="30"/>
      <c r="D16" s="31"/>
      <c r="E16" s="32">
        <f>SUM(E12:E15)</f>
        <v>1203.20478</v>
      </c>
      <c r="F16" s="33">
        <f>SUM(F12:F15)</f>
        <v>29.266038076917539</v>
      </c>
      <c r="G16" s="32"/>
      <c r="H16" s="18"/>
      <c r="I16" s="18"/>
    </row>
    <row r="17" spans="1:9" x14ac:dyDescent="0.2">
      <c r="A17" s="26"/>
      <c r="B17" s="26"/>
      <c r="C17" s="26"/>
      <c r="D17" s="34"/>
      <c r="E17" s="28"/>
      <c r="F17" s="29"/>
      <c r="G17" s="28"/>
    </row>
    <row r="18" spans="1:9" x14ac:dyDescent="0.2">
      <c r="A18" s="30" t="s">
        <v>33</v>
      </c>
      <c r="B18" s="30"/>
      <c r="C18" s="30"/>
      <c r="D18" s="31"/>
      <c r="E18" s="32">
        <f>E9+E16</f>
        <v>1663.98558</v>
      </c>
      <c r="F18" s="33">
        <f>F9+F16</f>
        <v>40.473796441967025</v>
      </c>
      <c r="G18" s="32"/>
      <c r="H18" s="18"/>
      <c r="I18" s="18"/>
    </row>
    <row r="19" spans="1:9" x14ac:dyDescent="0.2">
      <c r="A19" s="30"/>
      <c r="B19" s="30"/>
      <c r="C19" s="30"/>
      <c r="D19" s="31"/>
      <c r="E19" s="32"/>
      <c r="F19" s="33"/>
      <c r="G19" s="32"/>
      <c r="H19" s="18"/>
      <c r="I19" s="18"/>
    </row>
    <row r="20" spans="1:9" x14ac:dyDescent="0.2">
      <c r="A20" s="30" t="s">
        <v>35</v>
      </c>
      <c r="B20" s="30"/>
      <c r="C20" s="30"/>
      <c r="D20" s="31"/>
      <c r="E20" s="32">
        <f>E22-(E9+E16)</f>
        <v>2447.2807856000004</v>
      </c>
      <c r="F20" s="33">
        <f>F22-(F9+F16)</f>
        <v>59.526203558032975</v>
      </c>
      <c r="G20" s="32"/>
      <c r="H20" s="18"/>
      <c r="I20" s="18"/>
    </row>
    <row r="21" spans="1:9" x14ac:dyDescent="0.2">
      <c r="A21" s="30"/>
      <c r="B21" s="30"/>
      <c r="C21" s="30"/>
      <c r="D21" s="31"/>
      <c r="E21" s="32"/>
      <c r="F21" s="33"/>
      <c r="G21" s="32"/>
      <c r="H21" s="18"/>
      <c r="I21" s="18"/>
    </row>
    <row r="22" spans="1:9" x14ac:dyDescent="0.2">
      <c r="A22" s="35" t="s">
        <v>34</v>
      </c>
      <c r="B22" s="35"/>
      <c r="C22" s="35"/>
      <c r="D22" s="36"/>
      <c r="E22" s="37">
        <v>4111.2663656000004</v>
      </c>
      <c r="F22" s="38">
        <v>100</v>
      </c>
      <c r="G22" s="37"/>
      <c r="H22" s="18"/>
      <c r="I22" s="18"/>
    </row>
    <row r="24" spans="1:9" x14ac:dyDescent="0.2">
      <c r="A24" s="18" t="s">
        <v>36</v>
      </c>
    </row>
    <row r="26" spans="1:9" x14ac:dyDescent="0.2">
      <c r="A26" s="18" t="s">
        <v>37</v>
      </c>
    </row>
    <row r="27" spans="1:9" x14ac:dyDescent="0.2">
      <c r="A27" s="18" t="s">
        <v>38</v>
      </c>
    </row>
    <row r="28" spans="1:9" x14ac:dyDescent="0.2">
      <c r="A28" s="18" t="s">
        <v>39</v>
      </c>
      <c r="B28" s="18"/>
      <c r="C28" s="39" t="s">
        <v>41</v>
      </c>
      <c r="D28" s="19" t="s">
        <v>40</v>
      </c>
    </row>
    <row r="29" spans="1:9" x14ac:dyDescent="0.2">
      <c r="A29" s="9" t="s">
        <v>59</v>
      </c>
      <c r="C29" s="40">
        <v>12.678100000000001</v>
      </c>
      <c r="D29" s="40">
        <v>12.9154</v>
      </c>
    </row>
    <row r="30" spans="1:9" x14ac:dyDescent="0.2">
      <c r="A30" s="9" t="s">
        <v>1097</v>
      </c>
      <c r="C30" s="40">
        <v>10.9132</v>
      </c>
      <c r="D30" s="40">
        <v>10.3123</v>
      </c>
    </row>
    <row r="31" spans="1:9" x14ac:dyDescent="0.2">
      <c r="A31" s="9" t="s">
        <v>61</v>
      </c>
      <c r="C31" s="40">
        <v>10.3231</v>
      </c>
      <c r="D31" s="40">
        <v>10.148300000000001</v>
      </c>
    </row>
    <row r="32" spans="1:9" x14ac:dyDescent="0.2">
      <c r="A32" s="9" t="s">
        <v>62</v>
      </c>
      <c r="C32" s="40">
        <v>12.7691</v>
      </c>
      <c r="D32" s="40">
        <v>13.0243</v>
      </c>
    </row>
    <row r="33" spans="1:5" x14ac:dyDescent="0.2">
      <c r="A33" s="9" t="s">
        <v>82</v>
      </c>
      <c r="C33" s="40">
        <v>10.9986</v>
      </c>
      <c r="D33" s="40">
        <v>10.413</v>
      </c>
    </row>
    <row r="34" spans="1:5" x14ac:dyDescent="0.2">
      <c r="A34" s="9" t="s">
        <v>64</v>
      </c>
      <c r="C34" s="40">
        <v>10.4123</v>
      </c>
      <c r="D34" s="40">
        <v>10.254099999999999</v>
      </c>
    </row>
    <row r="36" spans="1:5" x14ac:dyDescent="0.2">
      <c r="A36" s="18" t="s">
        <v>43</v>
      </c>
    </row>
    <row r="37" spans="1:5" x14ac:dyDescent="0.2">
      <c r="A37" s="86" t="s">
        <v>56</v>
      </c>
      <c r="B37" s="87"/>
      <c r="C37" s="43" t="s">
        <v>57</v>
      </c>
    </row>
    <row r="38" spans="1:5" x14ac:dyDescent="0.2">
      <c r="A38" s="82" t="s">
        <v>1097</v>
      </c>
      <c r="B38" s="83"/>
      <c r="C38" s="44">
        <v>0.79500000000000004</v>
      </c>
    </row>
    <row r="39" spans="1:5" x14ac:dyDescent="0.2">
      <c r="A39" s="82" t="s">
        <v>61</v>
      </c>
      <c r="B39" s="83"/>
      <c r="C39" s="44">
        <v>0.36499999999999999</v>
      </c>
    </row>
    <row r="40" spans="1:5" x14ac:dyDescent="0.2">
      <c r="A40" s="82" t="s">
        <v>82</v>
      </c>
      <c r="B40" s="83"/>
      <c r="C40" s="44">
        <v>0.79500000000000004</v>
      </c>
    </row>
    <row r="41" spans="1:5" x14ac:dyDescent="0.2">
      <c r="A41" s="82" t="s">
        <v>64</v>
      </c>
      <c r="B41" s="83"/>
      <c r="C41" s="44">
        <v>0.36499999999999999</v>
      </c>
    </row>
    <row r="42" spans="1:5" x14ac:dyDescent="0.2">
      <c r="A42" s="9" t="s">
        <v>58</v>
      </c>
    </row>
    <row r="43" spans="1:5" x14ac:dyDescent="0.2">
      <c r="A43" s="9" t="s">
        <v>42</v>
      </c>
    </row>
    <row r="45" spans="1:5" x14ac:dyDescent="0.2">
      <c r="A45" s="18" t="s">
        <v>894</v>
      </c>
      <c r="D45" s="42">
        <v>1.63168620821918E-2</v>
      </c>
      <c r="E45" s="13" t="s">
        <v>45</v>
      </c>
    </row>
    <row r="47" spans="1:5" x14ac:dyDescent="0.2">
      <c r="A47" s="18" t="s">
        <v>772</v>
      </c>
      <c r="D47" s="41" t="s">
        <v>44</v>
      </c>
    </row>
    <row r="49" spans="1:1" x14ac:dyDescent="0.2">
      <c r="A49" s="18" t="s">
        <v>782</v>
      </c>
    </row>
    <row r="50" spans="1:1" x14ac:dyDescent="0.2">
      <c r="A50" s="49"/>
    </row>
    <row r="51" spans="1:1" x14ac:dyDescent="0.2">
      <c r="A51" s="49" t="s">
        <v>766</v>
      </c>
    </row>
    <row r="52" spans="1:1" x14ac:dyDescent="0.2">
      <c r="A52" s="50"/>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49" t="s">
        <v>1098</v>
      </c>
    </row>
    <row r="66" spans="1:1" x14ac:dyDescent="0.2">
      <c r="A66" s="51"/>
    </row>
    <row r="67" spans="1:1" x14ac:dyDescent="0.2">
      <c r="A67" s="49" t="s">
        <v>896</v>
      </c>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row r="77" spans="1:1" x14ac:dyDescent="0.2">
      <c r="A77" s="51"/>
    </row>
    <row r="78" spans="1:1" x14ac:dyDescent="0.2">
      <c r="A78" s="51"/>
    </row>
    <row r="79" spans="1:1" x14ac:dyDescent="0.2">
      <c r="A79" s="51"/>
    </row>
    <row r="80" spans="1:1" x14ac:dyDescent="0.2">
      <c r="A80" s="51"/>
    </row>
    <row r="81" spans="1:1" x14ac:dyDescent="0.2">
      <c r="A81" s="51"/>
    </row>
  </sheetData>
  <mergeCells count="6">
    <mergeCell ref="A41:B41"/>
    <mergeCell ref="A1:G1"/>
    <mergeCell ref="A37:B37"/>
    <mergeCell ref="A38:B38"/>
    <mergeCell ref="A39:B39"/>
    <mergeCell ref="A40:B40"/>
  </mergeCells>
  <conditionalFormatting sqref="F2:F3 F5:F48">
    <cfRule type="cellIs" dxfId="50" priority="2" stopIfTrue="1" operator="between">
      <formula>0.009</formula>
      <formula>-0.009</formula>
    </cfRule>
  </conditionalFormatting>
  <conditionalFormatting sqref="F49:F83">
    <cfRule type="cellIs" dxfId="49" priority="1" stopIfTrue="1" operator="between">
      <formula>0.009</formula>
      <formula>-0.009</formula>
    </cfRule>
  </conditionalFormatting>
  <hyperlinks>
    <hyperlink ref="A50"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43"/>
  <sheetViews>
    <sheetView workbookViewId="0">
      <selection sqref="A1:G1"/>
    </sheetView>
  </sheetViews>
  <sheetFormatPr defaultColWidth="9.33203125" defaultRowHeight="10.199999999999999" x14ac:dyDescent="0.2"/>
  <cols>
    <col min="1" max="1" width="38.6640625" style="9" bestFit="1" customWidth="1"/>
    <col min="2" max="2" width="51.6640625" style="9" bestFit="1" customWidth="1"/>
    <col min="3" max="3" width="25.332031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7" s="1" customFormat="1" ht="13.8" x14ac:dyDescent="0.2">
      <c r="A1" s="84" t="s">
        <v>1105</v>
      </c>
      <c r="B1" s="85"/>
      <c r="C1" s="85"/>
      <c r="D1" s="85"/>
      <c r="E1" s="85"/>
      <c r="F1" s="85"/>
      <c r="G1" s="85"/>
    </row>
    <row r="2" spans="1:7" s="1" customFormat="1" ht="11.4" x14ac:dyDescent="0.2">
      <c r="D2" s="6"/>
      <c r="E2" s="7"/>
      <c r="F2" s="12"/>
      <c r="G2" s="13"/>
    </row>
    <row r="3" spans="1:7" s="1" customFormat="1" ht="12" x14ac:dyDescent="0.2">
      <c r="A3" s="11" t="s">
        <v>7</v>
      </c>
      <c r="B3" s="2"/>
      <c r="C3" s="3"/>
      <c r="D3" s="4"/>
      <c r="E3" s="5"/>
      <c r="F3" s="12"/>
      <c r="G3" s="13"/>
    </row>
    <row r="4" spans="1:7" s="1" customFormat="1" ht="17.7"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48</v>
      </c>
      <c r="B6" s="26"/>
      <c r="C6" s="26"/>
      <c r="D6" s="34"/>
      <c r="E6" s="28"/>
      <c r="F6" s="29"/>
      <c r="G6" s="28"/>
    </row>
    <row r="7" spans="1:7" x14ac:dyDescent="0.2">
      <c r="A7" s="26" t="s">
        <v>88</v>
      </c>
      <c r="B7" s="26" t="s">
        <v>87</v>
      </c>
      <c r="C7" s="26" t="s">
        <v>89</v>
      </c>
      <c r="D7" s="27">
        <v>97800</v>
      </c>
      <c r="E7" s="28">
        <v>1354.1387999999999</v>
      </c>
      <c r="F7" s="29">
        <v>3.0537973356865402</v>
      </c>
      <c r="G7" s="28"/>
    </row>
    <row r="8" spans="1:7" x14ac:dyDescent="0.2">
      <c r="A8" s="26" t="s">
        <v>91</v>
      </c>
      <c r="B8" s="26" t="s">
        <v>90</v>
      </c>
      <c r="C8" s="26" t="s">
        <v>89</v>
      </c>
      <c r="D8" s="27">
        <v>181400</v>
      </c>
      <c r="E8" s="28">
        <v>1348.3462</v>
      </c>
      <c r="F8" s="29">
        <v>3.0407341057970299</v>
      </c>
      <c r="G8" s="28"/>
    </row>
    <row r="9" spans="1:7" x14ac:dyDescent="0.2">
      <c r="A9" s="26" t="s">
        <v>93</v>
      </c>
      <c r="B9" s="26" t="s">
        <v>92</v>
      </c>
      <c r="C9" s="26" t="s">
        <v>94</v>
      </c>
      <c r="D9" s="27">
        <v>78800</v>
      </c>
      <c r="E9" s="28">
        <v>1235.2293999999999</v>
      </c>
      <c r="F9" s="29">
        <v>2.7856378169517599</v>
      </c>
      <c r="G9" s="28"/>
    </row>
    <row r="10" spans="1:7" x14ac:dyDescent="0.2">
      <c r="A10" s="26" t="s">
        <v>96</v>
      </c>
      <c r="B10" s="26" t="s">
        <v>95</v>
      </c>
      <c r="C10" s="26" t="s">
        <v>89</v>
      </c>
      <c r="D10" s="27">
        <v>137100</v>
      </c>
      <c r="E10" s="28">
        <v>998.91060000000004</v>
      </c>
      <c r="F10" s="29">
        <v>2.2527015169117401</v>
      </c>
      <c r="G10" s="28"/>
    </row>
    <row r="11" spans="1:7" x14ac:dyDescent="0.2">
      <c r="A11" s="26" t="s">
        <v>98</v>
      </c>
      <c r="B11" s="26" t="s">
        <v>97</v>
      </c>
      <c r="C11" s="26" t="s">
        <v>99</v>
      </c>
      <c r="D11" s="27">
        <v>54500</v>
      </c>
      <c r="E11" s="28">
        <v>923.42075</v>
      </c>
      <c r="F11" s="29">
        <v>2.082459956149</v>
      </c>
      <c r="G11" s="28"/>
    </row>
    <row r="12" spans="1:7" x14ac:dyDescent="0.2">
      <c r="A12" s="26" t="s">
        <v>101</v>
      </c>
      <c r="B12" s="26" t="s">
        <v>100</v>
      </c>
      <c r="C12" s="26" t="s">
        <v>102</v>
      </c>
      <c r="D12" s="27">
        <v>118700</v>
      </c>
      <c r="E12" s="28">
        <v>877.19299999999998</v>
      </c>
      <c r="F12" s="29">
        <v>1.9782090626772399</v>
      </c>
      <c r="G12" s="28"/>
    </row>
    <row r="13" spans="1:7" x14ac:dyDescent="0.2">
      <c r="A13" s="26" t="s">
        <v>104</v>
      </c>
      <c r="B13" s="26" t="s">
        <v>103</v>
      </c>
      <c r="C13" s="26" t="s">
        <v>105</v>
      </c>
      <c r="D13" s="27">
        <v>25100</v>
      </c>
      <c r="E13" s="28">
        <v>560.94735000000003</v>
      </c>
      <c r="F13" s="29">
        <v>1.2650250645579499</v>
      </c>
      <c r="G13" s="28"/>
    </row>
    <row r="14" spans="1:7" x14ac:dyDescent="0.2">
      <c r="A14" s="26" t="s">
        <v>107</v>
      </c>
      <c r="B14" s="26" t="s">
        <v>106</v>
      </c>
      <c r="C14" s="26" t="s">
        <v>108</v>
      </c>
      <c r="D14" s="27">
        <v>143500</v>
      </c>
      <c r="E14" s="28">
        <v>534.10699999999997</v>
      </c>
      <c r="F14" s="29">
        <v>1.2044958268469399</v>
      </c>
      <c r="G14" s="28"/>
    </row>
    <row r="15" spans="1:7" x14ac:dyDescent="0.2">
      <c r="A15" s="26" t="s">
        <v>110</v>
      </c>
      <c r="B15" s="26" t="s">
        <v>109</v>
      </c>
      <c r="C15" s="26" t="s">
        <v>94</v>
      </c>
      <c r="D15" s="27">
        <v>48900</v>
      </c>
      <c r="E15" s="28">
        <v>527.75324999999998</v>
      </c>
      <c r="F15" s="29">
        <v>1.1901671148850601</v>
      </c>
      <c r="G15" s="28"/>
    </row>
    <row r="16" spans="1:7" x14ac:dyDescent="0.2">
      <c r="A16" s="26" t="s">
        <v>112</v>
      </c>
      <c r="B16" s="26" t="s">
        <v>111</v>
      </c>
      <c r="C16" s="26" t="s">
        <v>89</v>
      </c>
      <c r="D16" s="27">
        <v>105500</v>
      </c>
      <c r="E16" s="28">
        <v>523.59649999999999</v>
      </c>
      <c r="F16" s="29">
        <v>1.18079298567827</v>
      </c>
      <c r="G16" s="28"/>
    </row>
    <row r="17" spans="1:7" x14ac:dyDescent="0.2">
      <c r="A17" s="26" t="s">
        <v>114</v>
      </c>
      <c r="B17" s="26" t="s">
        <v>113</v>
      </c>
      <c r="C17" s="26" t="s">
        <v>89</v>
      </c>
      <c r="D17" s="27">
        <v>25900</v>
      </c>
      <c r="E17" s="28">
        <v>463.80425000000002</v>
      </c>
      <c r="F17" s="29">
        <v>1.0459519976313301</v>
      </c>
      <c r="G17" s="28"/>
    </row>
    <row r="18" spans="1:7" x14ac:dyDescent="0.2">
      <c r="A18" s="26" t="s">
        <v>116</v>
      </c>
      <c r="B18" s="26" t="s">
        <v>115</v>
      </c>
      <c r="C18" s="26" t="s">
        <v>117</v>
      </c>
      <c r="D18" s="27">
        <v>293300</v>
      </c>
      <c r="E18" s="28">
        <v>458.13459999999998</v>
      </c>
      <c r="F18" s="29">
        <v>1.0331660394531299</v>
      </c>
      <c r="G18" s="28"/>
    </row>
    <row r="19" spans="1:7" x14ac:dyDescent="0.2">
      <c r="A19" s="26" t="s">
        <v>119</v>
      </c>
      <c r="B19" s="26" t="s">
        <v>118</v>
      </c>
      <c r="C19" s="26" t="s">
        <v>120</v>
      </c>
      <c r="D19" s="27">
        <v>258000</v>
      </c>
      <c r="E19" s="28">
        <v>410.60700000000003</v>
      </c>
      <c r="F19" s="29">
        <v>0.92598377848285696</v>
      </c>
      <c r="G19" s="28"/>
    </row>
    <row r="20" spans="1:7" x14ac:dyDescent="0.2">
      <c r="A20" s="26" t="s">
        <v>122</v>
      </c>
      <c r="B20" s="26" t="s">
        <v>121</v>
      </c>
      <c r="C20" s="26" t="s">
        <v>123</v>
      </c>
      <c r="D20" s="27">
        <v>24000</v>
      </c>
      <c r="E20" s="28">
        <v>380.61599999999999</v>
      </c>
      <c r="F20" s="29">
        <v>0.85834932631696803</v>
      </c>
      <c r="G20" s="28"/>
    </row>
    <row r="21" spans="1:7" x14ac:dyDescent="0.2">
      <c r="A21" s="26" t="s">
        <v>125</v>
      </c>
      <c r="B21" s="26" t="s">
        <v>124</v>
      </c>
      <c r="C21" s="26" t="s">
        <v>108</v>
      </c>
      <c r="D21" s="27">
        <v>21600</v>
      </c>
      <c r="E21" s="28">
        <v>365.53680000000003</v>
      </c>
      <c r="F21" s="29">
        <v>0.82434334348545601</v>
      </c>
      <c r="G21" s="28"/>
    </row>
    <row r="22" spans="1:7" x14ac:dyDescent="0.2">
      <c r="A22" s="26" t="s">
        <v>127</v>
      </c>
      <c r="B22" s="26" t="s">
        <v>126</v>
      </c>
      <c r="C22" s="26" t="s">
        <v>128</v>
      </c>
      <c r="D22" s="27">
        <v>28300</v>
      </c>
      <c r="E22" s="28">
        <v>357.01864999999998</v>
      </c>
      <c r="F22" s="29">
        <v>0.80513356692859295</v>
      </c>
      <c r="G22" s="28"/>
    </row>
    <row r="23" spans="1:7" x14ac:dyDescent="0.2">
      <c r="A23" s="26" t="s">
        <v>130</v>
      </c>
      <c r="B23" s="26" t="s">
        <v>129</v>
      </c>
      <c r="C23" s="26" t="s">
        <v>131</v>
      </c>
      <c r="D23" s="27">
        <v>8000</v>
      </c>
      <c r="E23" s="28">
        <v>330.55599999999998</v>
      </c>
      <c r="F23" s="29">
        <v>0.74545610250234196</v>
      </c>
      <c r="G23" s="28"/>
    </row>
    <row r="24" spans="1:7" x14ac:dyDescent="0.2">
      <c r="A24" s="26" t="s">
        <v>133</v>
      </c>
      <c r="B24" s="26" t="s">
        <v>132</v>
      </c>
      <c r="C24" s="26" t="s">
        <v>134</v>
      </c>
      <c r="D24" s="27">
        <v>38800</v>
      </c>
      <c r="E24" s="28">
        <v>322.3698</v>
      </c>
      <c r="F24" s="29">
        <v>0.726994925738633</v>
      </c>
      <c r="G24" s="28"/>
    </row>
    <row r="25" spans="1:7" x14ac:dyDescent="0.2">
      <c r="A25" s="26" t="s">
        <v>136</v>
      </c>
      <c r="B25" s="26" t="s">
        <v>135</v>
      </c>
      <c r="C25" s="26" t="s">
        <v>137</v>
      </c>
      <c r="D25" s="27">
        <v>107200</v>
      </c>
      <c r="E25" s="28">
        <v>306.05599999999998</v>
      </c>
      <c r="F25" s="29">
        <v>0.69020472448679504</v>
      </c>
      <c r="G25" s="28"/>
    </row>
    <row r="26" spans="1:7" x14ac:dyDescent="0.2">
      <c r="A26" s="26" t="s">
        <v>139</v>
      </c>
      <c r="B26" s="26" t="s">
        <v>138</v>
      </c>
      <c r="C26" s="26" t="s">
        <v>128</v>
      </c>
      <c r="D26" s="27">
        <v>24790</v>
      </c>
      <c r="E26" s="28">
        <v>281.701165</v>
      </c>
      <c r="F26" s="29">
        <v>0.63528071652388496</v>
      </c>
      <c r="G26" s="28"/>
    </row>
    <row r="27" spans="1:7" x14ac:dyDescent="0.2">
      <c r="A27" s="26" t="s">
        <v>141</v>
      </c>
      <c r="B27" s="26" t="s">
        <v>140</v>
      </c>
      <c r="C27" s="26" t="s">
        <v>142</v>
      </c>
      <c r="D27" s="27">
        <v>17000</v>
      </c>
      <c r="E27" s="28">
        <v>271.16699999999997</v>
      </c>
      <c r="F27" s="29">
        <v>0.611524507034368</v>
      </c>
      <c r="G27" s="28"/>
    </row>
    <row r="28" spans="1:7" x14ac:dyDescent="0.2">
      <c r="A28" s="26" t="s">
        <v>144</v>
      </c>
      <c r="B28" s="26" t="s">
        <v>143</v>
      </c>
      <c r="C28" s="26" t="s">
        <v>120</v>
      </c>
      <c r="D28" s="27">
        <v>124700</v>
      </c>
      <c r="E28" s="28">
        <v>254.26329999999999</v>
      </c>
      <c r="F28" s="29">
        <v>0.57340398790941305</v>
      </c>
      <c r="G28" s="28"/>
    </row>
    <row r="29" spans="1:7" x14ac:dyDescent="0.2">
      <c r="A29" s="26" t="s">
        <v>146</v>
      </c>
      <c r="B29" s="26" t="s">
        <v>145</v>
      </c>
      <c r="C29" s="26" t="s">
        <v>147</v>
      </c>
      <c r="D29" s="27">
        <v>45000</v>
      </c>
      <c r="E29" s="28">
        <v>245.7</v>
      </c>
      <c r="F29" s="29">
        <v>0.554092390955921</v>
      </c>
      <c r="G29" s="28"/>
    </row>
    <row r="30" spans="1:7" x14ac:dyDescent="0.2">
      <c r="A30" s="26" t="s">
        <v>149</v>
      </c>
      <c r="B30" s="26" t="s">
        <v>148</v>
      </c>
      <c r="C30" s="26" t="s">
        <v>150</v>
      </c>
      <c r="D30" s="27">
        <v>26526</v>
      </c>
      <c r="E30" s="28">
        <v>244.59624600000001</v>
      </c>
      <c r="F30" s="29">
        <v>0.55160325097673102</v>
      </c>
      <c r="G30" s="28"/>
    </row>
    <row r="31" spans="1:7" x14ac:dyDescent="0.2">
      <c r="A31" s="26" t="s">
        <v>152</v>
      </c>
      <c r="B31" s="26" t="s">
        <v>151</v>
      </c>
      <c r="C31" s="26" t="s">
        <v>123</v>
      </c>
      <c r="D31" s="27">
        <v>28000</v>
      </c>
      <c r="E31" s="28">
        <v>241.59800000000001</v>
      </c>
      <c r="F31" s="29">
        <v>0.54484173166531802</v>
      </c>
      <c r="G31" s="28"/>
    </row>
    <row r="32" spans="1:7" x14ac:dyDescent="0.2">
      <c r="A32" s="26" t="s">
        <v>154</v>
      </c>
      <c r="B32" s="26" t="s">
        <v>153</v>
      </c>
      <c r="C32" s="26" t="s">
        <v>150</v>
      </c>
      <c r="D32" s="27">
        <v>55000</v>
      </c>
      <c r="E32" s="28">
        <v>240.68</v>
      </c>
      <c r="F32" s="29">
        <v>0.54277149635845001</v>
      </c>
      <c r="G32" s="28"/>
    </row>
    <row r="33" spans="1:7" x14ac:dyDescent="0.2">
      <c r="A33" s="26" t="s">
        <v>156</v>
      </c>
      <c r="B33" s="26" t="s">
        <v>155</v>
      </c>
      <c r="C33" s="26" t="s">
        <v>157</v>
      </c>
      <c r="D33" s="27">
        <v>150000</v>
      </c>
      <c r="E33" s="28">
        <v>231.45</v>
      </c>
      <c r="F33" s="29">
        <v>0.52195638537544997</v>
      </c>
      <c r="G33" s="28"/>
    </row>
    <row r="34" spans="1:7" x14ac:dyDescent="0.2">
      <c r="A34" s="26" t="s">
        <v>159</v>
      </c>
      <c r="B34" s="26" t="s">
        <v>158</v>
      </c>
      <c r="C34" s="26" t="s">
        <v>150</v>
      </c>
      <c r="D34" s="27">
        <v>6200</v>
      </c>
      <c r="E34" s="28">
        <v>231.2321</v>
      </c>
      <c r="F34" s="29">
        <v>0.52146498638485395</v>
      </c>
      <c r="G34" s="28"/>
    </row>
    <row r="35" spans="1:7" x14ac:dyDescent="0.2">
      <c r="A35" s="26" t="s">
        <v>161</v>
      </c>
      <c r="B35" s="26" t="s">
        <v>160</v>
      </c>
      <c r="C35" s="26" t="s">
        <v>89</v>
      </c>
      <c r="D35" s="27">
        <v>166200</v>
      </c>
      <c r="E35" s="28">
        <v>227.86019999999999</v>
      </c>
      <c r="F35" s="29">
        <v>0.513860818159115</v>
      </c>
      <c r="G35" s="28"/>
    </row>
    <row r="36" spans="1:7" x14ac:dyDescent="0.2">
      <c r="A36" s="26" t="s">
        <v>163</v>
      </c>
      <c r="B36" s="26" t="s">
        <v>162</v>
      </c>
      <c r="C36" s="26" t="s">
        <v>147</v>
      </c>
      <c r="D36" s="27">
        <v>45400</v>
      </c>
      <c r="E36" s="28">
        <v>216.3991</v>
      </c>
      <c r="F36" s="29">
        <v>0.48801422352344098</v>
      </c>
      <c r="G36" s="28"/>
    </row>
    <row r="37" spans="1:7" x14ac:dyDescent="0.2">
      <c r="A37" s="26" t="s">
        <v>165</v>
      </c>
      <c r="B37" s="26" t="s">
        <v>164</v>
      </c>
      <c r="C37" s="26" t="s">
        <v>166</v>
      </c>
      <c r="D37" s="27">
        <v>40000</v>
      </c>
      <c r="E37" s="28">
        <v>210.3</v>
      </c>
      <c r="F37" s="29">
        <v>0.47425978761917098</v>
      </c>
      <c r="G37" s="28"/>
    </row>
    <row r="38" spans="1:7" x14ac:dyDescent="0.2">
      <c r="A38" s="26" t="s">
        <v>168</v>
      </c>
      <c r="B38" s="26" t="s">
        <v>167</v>
      </c>
      <c r="C38" s="26" t="s">
        <v>169</v>
      </c>
      <c r="D38" s="27">
        <v>137000</v>
      </c>
      <c r="E38" s="28">
        <v>209.88399999999999</v>
      </c>
      <c r="F38" s="29">
        <v>0.47332164177204999</v>
      </c>
      <c r="G38" s="28"/>
    </row>
    <row r="39" spans="1:7" x14ac:dyDescent="0.2">
      <c r="A39" s="26" t="s">
        <v>171</v>
      </c>
      <c r="B39" s="26" t="s">
        <v>170</v>
      </c>
      <c r="C39" s="26" t="s">
        <v>120</v>
      </c>
      <c r="D39" s="27">
        <v>76200</v>
      </c>
      <c r="E39" s="28">
        <v>199.60589999999999</v>
      </c>
      <c r="F39" s="29">
        <v>0.45014289938912699</v>
      </c>
      <c r="G39" s="28"/>
    </row>
    <row r="40" spans="1:7" x14ac:dyDescent="0.2">
      <c r="A40" s="26" t="s">
        <v>173</v>
      </c>
      <c r="B40" s="26" t="s">
        <v>172</v>
      </c>
      <c r="C40" s="26" t="s">
        <v>147</v>
      </c>
      <c r="D40" s="27">
        <v>15000</v>
      </c>
      <c r="E40" s="28">
        <v>199.11750000000001</v>
      </c>
      <c r="F40" s="29">
        <v>0.44904148008207401</v>
      </c>
      <c r="G40" s="28"/>
    </row>
    <row r="41" spans="1:7" x14ac:dyDescent="0.2">
      <c r="A41" s="26" t="s">
        <v>175</v>
      </c>
      <c r="B41" s="26" t="s">
        <v>174</v>
      </c>
      <c r="C41" s="26" t="s">
        <v>108</v>
      </c>
      <c r="D41" s="27">
        <v>2800</v>
      </c>
      <c r="E41" s="28">
        <v>185.64699999999999</v>
      </c>
      <c r="F41" s="29">
        <v>0.41866337038581197</v>
      </c>
      <c r="G41" s="28"/>
    </row>
    <row r="42" spans="1:7" x14ac:dyDescent="0.2">
      <c r="A42" s="26" t="s">
        <v>177</v>
      </c>
      <c r="B42" s="26" t="s">
        <v>176</v>
      </c>
      <c r="C42" s="26" t="s">
        <v>178</v>
      </c>
      <c r="D42" s="27">
        <v>111900</v>
      </c>
      <c r="E42" s="28">
        <v>181.78155000000001</v>
      </c>
      <c r="F42" s="29">
        <v>0.40994616878784401</v>
      </c>
      <c r="G42" s="28"/>
    </row>
    <row r="43" spans="1:7" x14ac:dyDescent="0.2">
      <c r="A43" s="26" t="s">
        <v>180</v>
      </c>
      <c r="B43" s="26" t="s">
        <v>179</v>
      </c>
      <c r="C43" s="26" t="s">
        <v>128</v>
      </c>
      <c r="D43" s="27">
        <v>47000</v>
      </c>
      <c r="E43" s="28">
        <v>180.85599999999999</v>
      </c>
      <c r="F43" s="29">
        <v>0.40785890703591399</v>
      </c>
      <c r="G43" s="28"/>
    </row>
    <row r="44" spans="1:7" x14ac:dyDescent="0.2">
      <c r="A44" s="26" t="s">
        <v>182</v>
      </c>
      <c r="B44" s="26" t="s">
        <v>181</v>
      </c>
      <c r="C44" s="26" t="s">
        <v>117</v>
      </c>
      <c r="D44" s="27">
        <v>73700</v>
      </c>
      <c r="E44" s="28">
        <v>178.61195000000001</v>
      </c>
      <c r="F44" s="29">
        <v>0.402798219083433</v>
      </c>
      <c r="G44" s="28"/>
    </row>
    <row r="45" spans="1:7" x14ac:dyDescent="0.2">
      <c r="A45" s="26" t="s">
        <v>184</v>
      </c>
      <c r="B45" s="26" t="s">
        <v>183</v>
      </c>
      <c r="C45" s="26" t="s">
        <v>131</v>
      </c>
      <c r="D45" s="27">
        <v>50000</v>
      </c>
      <c r="E45" s="28">
        <v>176.05</v>
      </c>
      <c r="F45" s="29">
        <v>0.39702061631172098</v>
      </c>
      <c r="G45" s="28"/>
    </row>
    <row r="46" spans="1:7" x14ac:dyDescent="0.2">
      <c r="A46" s="26" t="s">
        <v>186</v>
      </c>
      <c r="B46" s="26" t="s">
        <v>185</v>
      </c>
      <c r="C46" s="26" t="s">
        <v>108</v>
      </c>
      <c r="D46" s="27">
        <v>42700</v>
      </c>
      <c r="E46" s="28">
        <v>150.23994999999999</v>
      </c>
      <c r="F46" s="29">
        <v>0.33881486818314199</v>
      </c>
      <c r="G46" s="28"/>
    </row>
    <row r="47" spans="1:7" x14ac:dyDescent="0.2">
      <c r="A47" s="26" t="s">
        <v>188</v>
      </c>
      <c r="B47" s="26" t="s">
        <v>187</v>
      </c>
      <c r="C47" s="26" t="s">
        <v>128</v>
      </c>
      <c r="D47" s="27">
        <v>30700</v>
      </c>
      <c r="E47" s="28">
        <v>144.15185</v>
      </c>
      <c r="F47" s="29">
        <v>0.32508523902002201</v>
      </c>
      <c r="G47" s="28"/>
    </row>
    <row r="48" spans="1:7" x14ac:dyDescent="0.2">
      <c r="A48" s="26" t="s">
        <v>190</v>
      </c>
      <c r="B48" s="26" t="s">
        <v>189</v>
      </c>
      <c r="C48" s="26" t="s">
        <v>137</v>
      </c>
      <c r="D48" s="27">
        <v>193000</v>
      </c>
      <c r="E48" s="28">
        <v>138.47749999999999</v>
      </c>
      <c r="F48" s="29">
        <v>0.31228868159787798</v>
      </c>
      <c r="G48" s="28"/>
    </row>
    <row r="49" spans="1:9" x14ac:dyDescent="0.2">
      <c r="A49" s="26" t="s">
        <v>192</v>
      </c>
      <c r="B49" s="26" t="s">
        <v>191</v>
      </c>
      <c r="C49" s="26" t="s">
        <v>193</v>
      </c>
      <c r="D49" s="27">
        <v>87900</v>
      </c>
      <c r="E49" s="28">
        <v>130.1799</v>
      </c>
      <c r="F49" s="29">
        <v>0.29357628020106902</v>
      </c>
      <c r="G49" s="28"/>
    </row>
    <row r="50" spans="1:9" x14ac:dyDescent="0.2">
      <c r="A50" s="26" t="s">
        <v>195</v>
      </c>
      <c r="B50" s="26" t="s">
        <v>194</v>
      </c>
      <c r="C50" s="26" t="s">
        <v>196</v>
      </c>
      <c r="D50" s="27">
        <v>9000</v>
      </c>
      <c r="E50" s="28">
        <v>128.71799999999999</v>
      </c>
      <c r="F50" s="29">
        <v>0.29027946430225599</v>
      </c>
      <c r="G50" s="28"/>
    </row>
    <row r="51" spans="1:9" x14ac:dyDescent="0.2">
      <c r="A51" s="26" t="s">
        <v>198</v>
      </c>
      <c r="B51" s="26" t="s">
        <v>197</v>
      </c>
      <c r="C51" s="26" t="s">
        <v>199</v>
      </c>
      <c r="D51" s="27">
        <v>17000</v>
      </c>
      <c r="E51" s="28">
        <v>113.60250000000001</v>
      </c>
      <c r="F51" s="29">
        <v>0.25619161922494899</v>
      </c>
      <c r="G51" s="28"/>
    </row>
    <row r="52" spans="1:9" x14ac:dyDescent="0.2">
      <c r="A52" s="26" t="s">
        <v>201</v>
      </c>
      <c r="B52" s="26" t="s">
        <v>200</v>
      </c>
      <c r="C52" s="26" t="s">
        <v>202</v>
      </c>
      <c r="D52" s="27">
        <v>4500</v>
      </c>
      <c r="E52" s="28">
        <v>107.901</v>
      </c>
      <c r="F52" s="29">
        <v>0.24333383425533101</v>
      </c>
      <c r="G52" s="28"/>
    </row>
    <row r="53" spans="1:9" x14ac:dyDescent="0.2">
      <c r="A53" s="30" t="s">
        <v>32</v>
      </c>
      <c r="B53" s="30"/>
      <c r="C53" s="30"/>
      <c r="D53" s="31"/>
      <c r="E53" s="32">
        <f>SUM(E7:E52)</f>
        <v>17600.113660999999</v>
      </c>
      <c r="F53" s="33">
        <f>SUM(F7:F52)</f>
        <v>39.691042163286383</v>
      </c>
      <c r="G53" s="32"/>
      <c r="H53" s="18"/>
      <c r="I53" s="18"/>
    </row>
    <row r="54" spans="1:9" x14ac:dyDescent="0.2">
      <c r="A54" s="26"/>
      <c r="B54" s="26"/>
      <c r="C54" s="26"/>
      <c r="D54" s="34"/>
      <c r="E54" s="28"/>
      <c r="F54" s="29"/>
      <c r="G54" s="28"/>
    </row>
    <row r="55" spans="1:9" x14ac:dyDescent="0.2">
      <c r="A55" s="30" t="s">
        <v>47</v>
      </c>
      <c r="B55" s="26"/>
      <c r="C55" s="26"/>
      <c r="D55" s="34"/>
      <c r="E55" s="28"/>
      <c r="F55" s="29"/>
      <c r="G55" s="28"/>
    </row>
    <row r="56" spans="1:9" x14ac:dyDescent="0.2">
      <c r="A56" s="30" t="s">
        <v>48</v>
      </c>
      <c r="B56" s="26"/>
      <c r="C56" s="26"/>
      <c r="D56" s="34"/>
      <c r="E56" s="28"/>
      <c r="F56" s="29"/>
      <c r="G56" s="28"/>
    </row>
    <row r="57" spans="1:9" x14ac:dyDescent="0.2">
      <c r="A57" s="26" t="s">
        <v>204</v>
      </c>
      <c r="B57" s="26" t="s">
        <v>203</v>
      </c>
      <c r="C57" s="26" t="s">
        <v>77</v>
      </c>
      <c r="D57" s="27">
        <v>200</v>
      </c>
      <c r="E57" s="28">
        <v>2030.08</v>
      </c>
      <c r="F57" s="29">
        <v>4.5781517339511497</v>
      </c>
      <c r="G57" s="28">
        <v>5.35</v>
      </c>
    </row>
    <row r="58" spans="1:9" x14ac:dyDescent="0.2">
      <c r="A58" s="26" t="s">
        <v>1106</v>
      </c>
      <c r="B58" s="26" t="s">
        <v>1107</v>
      </c>
      <c r="C58" s="26" t="s">
        <v>77</v>
      </c>
      <c r="D58" s="27">
        <v>150</v>
      </c>
      <c r="E58" s="28">
        <v>1593.5115000000001</v>
      </c>
      <c r="F58" s="29">
        <v>3.5936206636172399</v>
      </c>
      <c r="G58" s="28">
        <v>6.03</v>
      </c>
    </row>
    <row r="59" spans="1:9" x14ac:dyDescent="0.2">
      <c r="A59" s="26" t="s">
        <v>1095</v>
      </c>
      <c r="B59" s="26" t="s">
        <v>1096</v>
      </c>
      <c r="C59" s="26" t="s">
        <v>77</v>
      </c>
      <c r="D59" s="27">
        <v>100</v>
      </c>
      <c r="E59" s="28">
        <v>1001.49</v>
      </c>
      <c r="F59" s="29">
        <v>2.2585184721955498</v>
      </c>
      <c r="G59" s="28">
        <v>3.9901</v>
      </c>
    </row>
    <row r="60" spans="1:9" x14ac:dyDescent="0.2">
      <c r="A60" s="26" t="s">
        <v>79</v>
      </c>
      <c r="B60" s="26" t="s">
        <v>78</v>
      </c>
      <c r="C60" s="26" t="s">
        <v>80</v>
      </c>
      <c r="D60" s="27">
        <v>50</v>
      </c>
      <c r="E60" s="28">
        <v>498.71800000000002</v>
      </c>
      <c r="F60" s="29">
        <v>1.12468803025134</v>
      </c>
      <c r="G60" s="28">
        <v>8.9611078100651103</v>
      </c>
    </row>
    <row r="61" spans="1:9" x14ac:dyDescent="0.2">
      <c r="A61" s="26" t="s">
        <v>1033</v>
      </c>
      <c r="B61" s="26" t="s">
        <v>1034</v>
      </c>
      <c r="C61" s="26" t="s">
        <v>77</v>
      </c>
      <c r="D61" s="27">
        <v>45</v>
      </c>
      <c r="E61" s="28">
        <v>477.8424</v>
      </c>
      <c r="F61" s="29">
        <v>1.0776102479288401</v>
      </c>
      <c r="G61" s="28">
        <v>6.4099000000000004</v>
      </c>
    </row>
    <row r="62" spans="1:9" x14ac:dyDescent="0.2">
      <c r="A62" s="30" t="s">
        <v>32</v>
      </c>
      <c r="B62" s="30"/>
      <c r="C62" s="30"/>
      <c r="D62" s="31"/>
      <c r="E62" s="32">
        <f>SUM(E56:E61)</f>
        <v>5601.6419000000005</v>
      </c>
      <c r="F62" s="33">
        <f>SUM(F56:F61)</f>
        <v>12.63258914794412</v>
      </c>
      <c r="G62" s="32"/>
      <c r="H62" s="18"/>
      <c r="I62" s="18"/>
    </row>
    <row r="63" spans="1:9" x14ac:dyDescent="0.2">
      <c r="A63" s="26"/>
      <c r="B63" s="26"/>
      <c r="C63" s="26"/>
      <c r="D63" s="34"/>
      <c r="E63" s="28"/>
      <c r="F63" s="29"/>
      <c r="G63" s="28"/>
    </row>
    <row r="64" spans="1:9" x14ac:dyDescent="0.2">
      <c r="A64" s="30" t="s">
        <v>49</v>
      </c>
      <c r="B64" s="26"/>
      <c r="C64" s="26"/>
      <c r="D64" s="34"/>
      <c r="E64" s="28"/>
      <c r="F64" s="29"/>
      <c r="G64" s="28"/>
    </row>
    <row r="65" spans="1:9" x14ac:dyDescent="0.2">
      <c r="A65" s="30" t="s">
        <v>51</v>
      </c>
      <c r="B65" s="26"/>
      <c r="C65" s="26"/>
      <c r="D65" s="34"/>
      <c r="E65" s="28"/>
      <c r="F65" s="29"/>
      <c r="G65" s="28"/>
    </row>
    <row r="66" spans="1:9" x14ac:dyDescent="0.2">
      <c r="A66" s="26" t="s">
        <v>863</v>
      </c>
      <c r="B66" s="26" t="s">
        <v>864</v>
      </c>
      <c r="C66" s="26" t="s">
        <v>50</v>
      </c>
      <c r="D66" s="27">
        <v>500</v>
      </c>
      <c r="E66" s="28">
        <v>2485.8200000000002</v>
      </c>
      <c r="F66" s="29">
        <v>5.6059175713717897</v>
      </c>
      <c r="G66" s="28">
        <v>4.3376999999999999</v>
      </c>
    </row>
    <row r="67" spans="1:9" x14ac:dyDescent="0.2">
      <c r="A67" s="26" t="s">
        <v>206</v>
      </c>
      <c r="B67" s="26" t="s">
        <v>205</v>
      </c>
      <c r="C67" s="26" t="s">
        <v>50</v>
      </c>
      <c r="D67" s="27">
        <v>400</v>
      </c>
      <c r="E67" s="28">
        <v>1992.184</v>
      </c>
      <c r="F67" s="29">
        <v>4.4926902555316701</v>
      </c>
      <c r="G67" s="28">
        <v>4.2123999999999997</v>
      </c>
    </row>
    <row r="68" spans="1:9" x14ac:dyDescent="0.2">
      <c r="A68" s="26" t="s">
        <v>208</v>
      </c>
      <c r="B68" s="26" t="s">
        <v>207</v>
      </c>
      <c r="C68" s="26" t="s">
        <v>50</v>
      </c>
      <c r="D68" s="27">
        <v>300</v>
      </c>
      <c r="E68" s="28">
        <v>1471.6890000000001</v>
      </c>
      <c r="F68" s="29">
        <v>3.3188916432785098</v>
      </c>
      <c r="G68" s="28">
        <v>4.6500000000000004</v>
      </c>
    </row>
    <row r="69" spans="1:9" x14ac:dyDescent="0.2">
      <c r="A69" s="30" t="s">
        <v>32</v>
      </c>
      <c r="B69" s="30"/>
      <c r="C69" s="30"/>
      <c r="D69" s="31"/>
      <c r="E69" s="32">
        <f>SUM(E65:E68)</f>
        <v>5949.6930000000002</v>
      </c>
      <c r="F69" s="33">
        <f>SUM(F65:F68)</f>
        <v>13.417499470181971</v>
      </c>
      <c r="G69" s="32"/>
      <c r="H69" s="18"/>
      <c r="I69" s="18"/>
    </row>
    <row r="70" spans="1:9" x14ac:dyDescent="0.2">
      <c r="A70" s="26"/>
      <c r="B70" s="26"/>
      <c r="C70" s="26"/>
      <c r="D70" s="34"/>
      <c r="E70" s="28"/>
      <c r="F70" s="29"/>
      <c r="G70" s="28"/>
    </row>
    <row r="71" spans="1:9" x14ac:dyDescent="0.2">
      <c r="A71" s="30" t="s">
        <v>52</v>
      </c>
      <c r="B71" s="26"/>
      <c r="C71" s="26"/>
      <c r="D71" s="34"/>
      <c r="E71" s="28"/>
      <c r="F71" s="29"/>
      <c r="G71" s="28"/>
    </row>
    <row r="72" spans="1:9" x14ac:dyDescent="0.2">
      <c r="A72" s="26" t="s">
        <v>66</v>
      </c>
      <c r="B72" s="26" t="s">
        <v>65</v>
      </c>
      <c r="C72" s="26" t="s">
        <v>70</v>
      </c>
      <c r="D72" s="27">
        <v>2500000</v>
      </c>
      <c r="E72" s="28">
        <v>2489.835</v>
      </c>
      <c r="F72" s="29">
        <v>5.6149720318914804</v>
      </c>
      <c r="G72" s="28">
        <v>3.7258</v>
      </c>
    </row>
    <row r="73" spans="1:9" x14ac:dyDescent="0.2">
      <c r="A73" s="30" t="s">
        <v>32</v>
      </c>
      <c r="B73" s="30"/>
      <c r="C73" s="30"/>
      <c r="D73" s="31"/>
      <c r="E73" s="32">
        <f>SUM(E71:E72)</f>
        <v>2489.835</v>
      </c>
      <c r="F73" s="33">
        <f>SUM(F71:F72)</f>
        <v>5.6149720318914804</v>
      </c>
      <c r="G73" s="32"/>
      <c r="H73" s="18"/>
      <c r="I73" s="18"/>
    </row>
    <row r="74" spans="1:9" x14ac:dyDescent="0.2">
      <c r="A74" s="26"/>
      <c r="B74" s="26"/>
      <c r="C74" s="26"/>
      <c r="D74" s="34"/>
      <c r="E74" s="28"/>
      <c r="F74" s="29"/>
      <c r="G74" s="28"/>
    </row>
    <row r="75" spans="1:9" x14ac:dyDescent="0.2">
      <c r="A75" s="30" t="s">
        <v>67</v>
      </c>
      <c r="B75" s="26"/>
      <c r="C75" s="26"/>
      <c r="D75" s="34"/>
      <c r="E75" s="28"/>
      <c r="F75" s="29"/>
      <c r="G75" s="28"/>
    </row>
    <row r="76" spans="1:9" x14ac:dyDescent="0.2">
      <c r="A76" s="26" t="s">
        <v>72</v>
      </c>
      <c r="B76" s="26" t="s">
        <v>71</v>
      </c>
      <c r="C76" s="26" t="s">
        <v>70</v>
      </c>
      <c r="D76" s="27">
        <v>5500000</v>
      </c>
      <c r="E76" s="28">
        <v>5290.5545000000002</v>
      </c>
      <c r="F76" s="29">
        <v>11.931037820055399</v>
      </c>
      <c r="G76" s="28">
        <v>6.3726000000000003</v>
      </c>
    </row>
    <row r="77" spans="1:9" x14ac:dyDescent="0.2">
      <c r="A77" s="26" t="s">
        <v>69</v>
      </c>
      <c r="B77" s="26" t="s">
        <v>68</v>
      </c>
      <c r="C77" s="26" t="s">
        <v>70</v>
      </c>
      <c r="D77" s="27">
        <v>5100000</v>
      </c>
      <c r="E77" s="28">
        <v>4948.3820999999998</v>
      </c>
      <c r="F77" s="29">
        <v>11.159384896835499</v>
      </c>
      <c r="G77" s="28">
        <v>6.4942000000000002</v>
      </c>
    </row>
    <row r="78" spans="1:9" x14ac:dyDescent="0.2">
      <c r="A78" s="26" t="s">
        <v>210</v>
      </c>
      <c r="B78" s="26" t="s">
        <v>209</v>
      </c>
      <c r="C78" s="26" t="s">
        <v>70</v>
      </c>
      <c r="D78" s="27">
        <v>400000</v>
      </c>
      <c r="E78" s="28">
        <v>403.3956</v>
      </c>
      <c r="F78" s="29">
        <v>0.90972093001668097</v>
      </c>
      <c r="G78" s="28">
        <v>5.8113999999999999</v>
      </c>
    </row>
    <row r="79" spans="1:9" x14ac:dyDescent="0.2">
      <c r="A79" s="26" t="s">
        <v>84</v>
      </c>
      <c r="B79" s="26" t="s">
        <v>83</v>
      </c>
      <c r="C79" s="26" t="s">
        <v>70</v>
      </c>
      <c r="D79" s="27">
        <v>200000</v>
      </c>
      <c r="E79" s="28">
        <v>205.9736</v>
      </c>
      <c r="F79" s="29">
        <v>0.46450307080911102</v>
      </c>
      <c r="G79" s="28">
        <v>5.4935</v>
      </c>
    </row>
    <row r="80" spans="1:9" x14ac:dyDescent="0.2">
      <c r="A80" s="26" t="s">
        <v>74</v>
      </c>
      <c r="B80" s="26" t="s">
        <v>73</v>
      </c>
      <c r="C80" s="26" t="s">
        <v>70</v>
      </c>
      <c r="D80" s="27">
        <v>100000</v>
      </c>
      <c r="E80" s="28">
        <v>97.192800000000005</v>
      </c>
      <c r="F80" s="29">
        <v>0.21918514829345001</v>
      </c>
      <c r="G80" s="28">
        <v>6.2195999999999998</v>
      </c>
    </row>
    <row r="81" spans="1:9" x14ac:dyDescent="0.2">
      <c r="A81" s="30" t="s">
        <v>32</v>
      </c>
      <c r="B81" s="30"/>
      <c r="C81" s="30"/>
      <c r="D81" s="31"/>
      <c r="E81" s="32">
        <f>SUM(E76:E80)</f>
        <v>10945.498600000001</v>
      </c>
      <c r="F81" s="33">
        <f>SUM(F76:F80)</f>
        <v>24.683831866010145</v>
      </c>
      <c r="G81" s="32"/>
      <c r="H81" s="18"/>
      <c r="I81" s="18"/>
    </row>
    <row r="82" spans="1:9" x14ac:dyDescent="0.2">
      <c r="A82" s="26"/>
      <c r="B82" s="26"/>
      <c r="C82" s="26"/>
      <c r="D82" s="34"/>
      <c r="E82" s="28"/>
      <c r="F82" s="29"/>
      <c r="G82" s="28"/>
    </row>
    <row r="83" spans="1:9" x14ac:dyDescent="0.2">
      <c r="A83" s="30" t="s">
        <v>33</v>
      </c>
      <c r="B83" s="30"/>
      <c r="C83" s="30"/>
      <c r="D83" s="31"/>
      <c r="E83" s="32">
        <f>E53+E62+E69+E73+E81</f>
        <v>42586.782160999996</v>
      </c>
      <c r="F83" s="33">
        <f>F53+F62+F69+F73+F81</f>
        <v>96.039934679314086</v>
      </c>
      <c r="G83" s="32"/>
      <c r="H83" s="18"/>
      <c r="I83" s="18"/>
    </row>
    <row r="84" spans="1:9" x14ac:dyDescent="0.2">
      <c r="A84" s="30"/>
      <c r="B84" s="30"/>
      <c r="C84" s="30"/>
      <c r="D84" s="31"/>
      <c r="E84" s="32"/>
      <c r="F84" s="33"/>
      <c r="G84" s="32"/>
      <c r="H84" s="18"/>
      <c r="I84" s="18"/>
    </row>
    <row r="85" spans="1:9" x14ac:dyDescent="0.2">
      <c r="A85" s="30" t="s">
        <v>35</v>
      </c>
      <c r="B85" s="30"/>
      <c r="C85" s="30"/>
      <c r="D85" s="31"/>
      <c r="E85" s="32">
        <f>E87-(E53+E62+E69+E73+E81)</f>
        <v>1756.0032680000077</v>
      </c>
      <c r="F85" s="33">
        <f>F87-(F53+F62+F69+F73+F81)</f>
        <v>3.9600653206859135</v>
      </c>
      <c r="G85" s="32"/>
      <c r="H85" s="18"/>
      <c r="I85" s="18"/>
    </row>
    <row r="86" spans="1:9" x14ac:dyDescent="0.2">
      <c r="A86" s="30"/>
      <c r="B86" s="30"/>
      <c r="C86" s="30"/>
      <c r="D86" s="31"/>
      <c r="E86" s="32"/>
      <c r="F86" s="33"/>
      <c r="G86" s="32"/>
      <c r="H86" s="18"/>
      <c r="I86" s="18"/>
    </row>
    <row r="87" spans="1:9" x14ac:dyDescent="0.2">
      <c r="A87" s="35" t="s">
        <v>34</v>
      </c>
      <c r="B87" s="35"/>
      <c r="C87" s="35"/>
      <c r="D87" s="36"/>
      <c r="E87" s="37">
        <v>44342.785429000003</v>
      </c>
      <c r="F87" s="38">
        <v>100</v>
      </c>
      <c r="G87" s="37"/>
      <c r="H87" s="18"/>
      <c r="I87" s="18"/>
    </row>
    <row r="89" spans="1:9" x14ac:dyDescent="0.2">
      <c r="A89" s="18" t="s">
        <v>55</v>
      </c>
    </row>
    <row r="90" spans="1:9" x14ac:dyDescent="0.2">
      <c r="A90" s="18" t="s">
        <v>36</v>
      </c>
    </row>
    <row r="91" spans="1:9" x14ac:dyDescent="0.2">
      <c r="A91" s="18"/>
    </row>
    <row r="92" spans="1:9" ht="37.5" customHeight="1" x14ac:dyDescent="0.2">
      <c r="A92" s="90" t="s">
        <v>761</v>
      </c>
      <c r="B92" s="90"/>
      <c r="C92" s="90"/>
      <c r="D92" s="90"/>
      <c r="E92" s="90"/>
      <c r="F92" s="90"/>
      <c r="G92" s="90"/>
    </row>
    <row r="94" spans="1:9" x14ac:dyDescent="0.2">
      <c r="A94" s="18" t="s">
        <v>37</v>
      </c>
    </row>
    <row r="95" spans="1:9" x14ac:dyDescent="0.2">
      <c r="A95" s="18" t="s">
        <v>38</v>
      </c>
    </row>
    <row r="96" spans="1:9" x14ac:dyDescent="0.2">
      <c r="A96" s="18" t="s">
        <v>39</v>
      </c>
      <c r="B96" s="18"/>
      <c r="C96" s="39" t="s">
        <v>41</v>
      </c>
      <c r="D96" s="19" t="s">
        <v>40</v>
      </c>
    </row>
    <row r="97" spans="1:5" x14ac:dyDescent="0.2">
      <c r="A97" s="9" t="s">
        <v>59</v>
      </c>
      <c r="C97" s="40">
        <v>160.87960000000001</v>
      </c>
      <c r="D97" s="40">
        <v>157.75559999999999</v>
      </c>
    </row>
    <row r="98" spans="1:5" x14ac:dyDescent="0.2">
      <c r="A98" s="9" t="s">
        <v>81</v>
      </c>
      <c r="C98" s="40">
        <v>18.4605</v>
      </c>
      <c r="D98" s="40">
        <v>16.599599999999999</v>
      </c>
    </row>
    <row r="99" spans="1:5" x14ac:dyDescent="0.2">
      <c r="A99" s="9" t="s">
        <v>62</v>
      </c>
      <c r="C99" s="40">
        <v>171.33349999999999</v>
      </c>
      <c r="D99" s="40">
        <v>168.6524</v>
      </c>
    </row>
    <row r="100" spans="1:5" x14ac:dyDescent="0.2">
      <c r="A100" s="9" t="s">
        <v>82</v>
      </c>
      <c r="C100" s="40">
        <v>20.013400000000001</v>
      </c>
      <c r="D100" s="40">
        <v>18.190200000000001</v>
      </c>
    </row>
    <row r="102" spans="1:5" x14ac:dyDescent="0.2">
      <c r="A102" s="18" t="s">
        <v>43</v>
      </c>
    </row>
    <row r="103" spans="1:5" x14ac:dyDescent="0.2">
      <c r="A103" s="86" t="s">
        <v>56</v>
      </c>
      <c r="B103" s="87"/>
      <c r="C103" s="43" t="s">
        <v>57</v>
      </c>
    </row>
    <row r="104" spans="1:5" x14ac:dyDescent="0.2">
      <c r="A104" s="82" t="s">
        <v>81</v>
      </c>
      <c r="B104" s="83"/>
      <c r="C104" s="44">
        <v>1.5</v>
      </c>
    </row>
    <row r="105" spans="1:5" x14ac:dyDescent="0.2">
      <c r="A105" s="82" t="s">
        <v>82</v>
      </c>
      <c r="B105" s="83"/>
      <c r="C105" s="44">
        <v>1.5</v>
      </c>
    </row>
    <row r="106" spans="1:5" x14ac:dyDescent="0.2">
      <c r="A106" s="9" t="s">
        <v>58</v>
      </c>
    </row>
    <row r="107" spans="1:5" x14ac:dyDescent="0.2">
      <c r="A107" s="9" t="s">
        <v>42</v>
      </c>
    </row>
    <row r="109" spans="1:5" x14ac:dyDescent="0.2">
      <c r="A109" s="18" t="s">
        <v>894</v>
      </c>
      <c r="D109" s="42">
        <v>1.8205888013721501</v>
      </c>
      <c r="E109" s="13" t="s">
        <v>45</v>
      </c>
    </row>
    <row r="111" spans="1:5" x14ac:dyDescent="0.2">
      <c r="A111" s="18" t="s">
        <v>772</v>
      </c>
      <c r="D111" s="41" t="s">
        <v>44</v>
      </c>
    </row>
    <row r="113" spans="1:1" x14ac:dyDescent="0.2">
      <c r="A113" s="18" t="s">
        <v>782</v>
      </c>
    </row>
    <row r="114" spans="1:1" x14ac:dyDescent="0.2">
      <c r="A114" s="49"/>
    </row>
    <row r="115" spans="1:1" x14ac:dyDescent="0.2">
      <c r="A115" s="49" t="s">
        <v>766</v>
      </c>
    </row>
    <row r="116" spans="1:1" x14ac:dyDescent="0.2">
      <c r="A116" s="50"/>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51"/>
    </row>
    <row r="126" spans="1:1" x14ac:dyDescent="0.2">
      <c r="A126" s="51"/>
    </row>
    <row r="127" spans="1:1" x14ac:dyDescent="0.2">
      <c r="A127" s="51"/>
    </row>
    <row r="128" spans="1:1" x14ac:dyDescent="0.2">
      <c r="A128" s="51"/>
    </row>
    <row r="129" spans="1:1" ht="20.399999999999999" x14ac:dyDescent="0.2">
      <c r="A129" s="60" t="s">
        <v>1108</v>
      </c>
    </row>
    <row r="130" spans="1:1" x14ac:dyDescent="0.2">
      <c r="A130" s="51"/>
    </row>
    <row r="131" spans="1:1" x14ac:dyDescent="0.2">
      <c r="A131" s="49" t="s">
        <v>896</v>
      </c>
    </row>
    <row r="132" spans="1:1" x14ac:dyDescent="0.2">
      <c r="A132" s="51"/>
    </row>
    <row r="133" spans="1:1" x14ac:dyDescent="0.2">
      <c r="A133" s="51"/>
    </row>
    <row r="134" spans="1:1" x14ac:dyDescent="0.2">
      <c r="A134" s="51"/>
    </row>
    <row r="135" spans="1:1" x14ac:dyDescent="0.2">
      <c r="A135" s="51"/>
    </row>
    <row r="136" spans="1:1" x14ac:dyDescent="0.2">
      <c r="A136" s="51"/>
    </row>
    <row r="137" spans="1:1" x14ac:dyDescent="0.2">
      <c r="A137" s="51"/>
    </row>
    <row r="138" spans="1:1" x14ac:dyDescent="0.2">
      <c r="A138" s="51"/>
    </row>
    <row r="139" spans="1:1" x14ac:dyDescent="0.2">
      <c r="A139" s="51"/>
    </row>
    <row r="140" spans="1:1" x14ac:dyDescent="0.2">
      <c r="A140" s="51"/>
    </row>
    <row r="141" spans="1:1" x14ac:dyDescent="0.2">
      <c r="A141" s="51"/>
    </row>
    <row r="142" spans="1:1" x14ac:dyDescent="0.2">
      <c r="A142" s="51"/>
    </row>
    <row r="143" spans="1:1" x14ac:dyDescent="0.2">
      <c r="A143" s="51"/>
    </row>
  </sheetData>
  <mergeCells count="5">
    <mergeCell ref="A1:G1"/>
    <mergeCell ref="A92:G92"/>
    <mergeCell ref="A103:B103"/>
    <mergeCell ref="A104:B104"/>
    <mergeCell ref="A105:B105"/>
  </mergeCells>
  <conditionalFormatting sqref="F2:F3 F5:F91 F93:F65538">
    <cfRule type="cellIs" dxfId="48" priority="1" stopIfTrue="1" operator="between">
      <formula>0.009</formula>
      <formula>-0.009</formula>
    </cfRule>
  </conditionalFormatting>
  <hyperlinks>
    <hyperlink ref="A11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51"/>
  <sheetViews>
    <sheetView workbookViewId="0">
      <selection sqref="A1:G1"/>
    </sheetView>
  </sheetViews>
  <sheetFormatPr defaultColWidth="9.33203125" defaultRowHeight="10.199999999999999" x14ac:dyDescent="0.2"/>
  <cols>
    <col min="1" max="1" width="38.6640625" style="9" bestFit="1" customWidth="1"/>
    <col min="2" max="2" width="51" style="9" bestFit="1" customWidth="1"/>
    <col min="3" max="3" width="25.332031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7" s="1" customFormat="1" ht="13.8" x14ac:dyDescent="0.2">
      <c r="A1" s="84" t="s">
        <v>1109</v>
      </c>
      <c r="B1" s="85"/>
      <c r="C1" s="85"/>
      <c r="D1" s="85"/>
      <c r="E1" s="85"/>
      <c r="F1" s="85"/>
      <c r="G1" s="85"/>
    </row>
    <row r="2" spans="1:7" s="1" customFormat="1" ht="12" x14ac:dyDescent="0.25">
      <c r="A2" s="70" t="s">
        <v>1110</v>
      </c>
      <c r="D2" s="6"/>
      <c r="E2" s="7"/>
      <c r="F2" s="12"/>
      <c r="G2" s="13"/>
    </row>
    <row r="3" spans="1:7" s="1" customFormat="1" ht="12" x14ac:dyDescent="0.2">
      <c r="A3" s="11" t="s">
        <v>7</v>
      </c>
      <c r="B3" s="2"/>
      <c r="C3" s="3"/>
      <c r="D3" s="4"/>
      <c r="E3" s="5"/>
      <c r="F3" s="12"/>
      <c r="G3" s="13"/>
    </row>
    <row r="4" spans="1:7" s="1" customFormat="1" ht="17.7"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48</v>
      </c>
      <c r="B6" s="26"/>
      <c r="C6" s="26"/>
      <c r="D6" s="34"/>
      <c r="E6" s="28"/>
      <c r="F6" s="29"/>
      <c r="G6" s="28"/>
    </row>
    <row r="7" spans="1:7" x14ac:dyDescent="0.2">
      <c r="A7" s="26" t="s">
        <v>88</v>
      </c>
      <c r="B7" s="26" t="s">
        <v>87</v>
      </c>
      <c r="C7" s="26" t="s">
        <v>89</v>
      </c>
      <c r="D7" s="27">
        <v>33800</v>
      </c>
      <c r="E7" s="28">
        <v>467.9948</v>
      </c>
      <c r="F7" s="29">
        <v>1.8202562999941201</v>
      </c>
      <c r="G7" s="28"/>
    </row>
    <row r="8" spans="1:7" x14ac:dyDescent="0.2">
      <c r="A8" s="26" t="s">
        <v>91</v>
      </c>
      <c r="B8" s="26" t="s">
        <v>90</v>
      </c>
      <c r="C8" s="26" t="s">
        <v>89</v>
      </c>
      <c r="D8" s="27">
        <v>62300</v>
      </c>
      <c r="E8" s="28">
        <v>463.07589999999999</v>
      </c>
      <c r="F8" s="29">
        <v>1.8011243380277899</v>
      </c>
      <c r="G8" s="28"/>
    </row>
    <row r="9" spans="1:7" x14ac:dyDescent="0.2">
      <c r="A9" s="26" t="s">
        <v>93</v>
      </c>
      <c r="B9" s="26" t="s">
        <v>92</v>
      </c>
      <c r="C9" s="26" t="s">
        <v>94</v>
      </c>
      <c r="D9" s="27">
        <v>27400</v>
      </c>
      <c r="E9" s="28">
        <v>429.50869999999998</v>
      </c>
      <c r="F9" s="29">
        <v>1.67056539319942</v>
      </c>
      <c r="G9" s="28"/>
    </row>
    <row r="10" spans="1:7" x14ac:dyDescent="0.2">
      <c r="A10" s="26" t="s">
        <v>96</v>
      </c>
      <c r="B10" s="26" t="s">
        <v>95</v>
      </c>
      <c r="C10" s="26" t="s">
        <v>89</v>
      </c>
      <c r="D10" s="27">
        <v>47100</v>
      </c>
      <c r="E10" s="28">
        <v>343.17059999999998</v>
      </c>
      <c r="F10" s="29">
        <v>1.33475510117369</v>
      </c>
      <c r="G10" s="28"/>
    </row>
    <row r="11" spans="1:7" x14ac:dyDescent="0.2">
      <c r="A11" s="26" t="s">
        <v>98</v>
      </c>
      <c r="B11" s="26" t="s">
        <v>97</v>
      </c>
      <c r="C11" s="26" t="s">
        <v>99</v>
      </c>
      <c r="D11" s="27">
        <v>18700</v>
      </c>
      <c r="E11" s="28">
        <v>316.84345000000002</v>
      </c>
      <c r="F11" s="29">
        <v>1.2323561842447199</v>
      </c>
      <c r="G11" s="28"/>
    </row>
    <row r="12" spans="1:7" x14ac:dyDescent="0.2">
      <c r="A12" s="26" t="s">
        <v>101</v>
      </c>
      <c r="B12" s="26" t="s">
        <v>100</v>
      </c>
      <c r="C12" s="26" t="s">
        <v>102</v>
      </c>
      <c r="D12" s="27">
        <v>42600</v>
      </c>
      <c r="E12" s="28">
        <v>314.81400000000002</v>
      </c>
      <c r="F12" s="29">
        <v>1.2244626795561599</v>
      </c>
      <c r="G12" s="28"/>
    </row>
    <row r="13" spans="1:7" x14ac:dyDescent="0.2">
      <c r="A13" s="26" t="s">
        <v>107</v>
      </c>
      <c r="B13" s="26" t="s">
        <v>106</v>
      </c>
      <c r="C13" s="26" t="s">
        <v>108</v>
      </c>
      <c r="D13" s="27">
        <v>50600</v>
      </c>
      <c r="E13" s="28">
        <v>188.33320000000001</v>
      </c>
      <c r="F13" s="29">
        <v>0.73251816857378005</v>
      </c>
      <c r="G13" s="28"/>
    </row>
    <row r="14" spans="1:7" x14ac:dyDescent="0.2">
      <c r="A14" s="26" t="s">
        <v>110</v>
      </c>
      <c r="B14" s="26" t="s">
        <v>109</v>
      </c>
      <c r="C14" s="26" t="s">
        <v>94</v>
      </c>
      <c r="D14" s="27">
        <v>17000</v>
      </c>
      <c r="E14" s="28">
        <v>183.4725</v>
      </c>
      <c r="F14" s="29">
        <v>0.71361257432918201</v>
      </c>
      <c r="G14" s="28"/>
    </row>
    <row r="15" spans="1:7" x14ac:dyDescent="0.2">
      <c r="A15" s="26" t="s">
        <v>112</v>
      </c>
      <c r="B15" s="26" t="s">
        <v>111</v>
      </c>
      <c r="C15" s="26" t="s">
        <v>89</v>
      </c>
      <c r="D15" s="27">
        <v>36200</v>
      </c>
      <c r="E15" s="28">
        <v>179.66059999999999</v>
      </c>
      <c r="F15" s="29">
        <v>0.69878626645151498</v>
      </c>
      <c r="G15" s="28"/>
    </row>
    <row r="16" spans="1:7" x14ac:dyDescent="0.2">
      <c r="A16" s="26" t="s">
        <v>104</v>
      </c>
      <c r="B16" s="26" t="s">
        <v>103</v>
      </c>
      <c r="C16" s="26" t="s">
        <v>105</v>
      </c>
      <c r="D16" s="27">
        <v>8000</v>
      </c>
      <c r="E16" s="28">
        <v>178.78800000000001</v>
      </c>
      <c r="F16" s="29">
        <v>0.69539230641739702</v>
      </c>
      <c r="G16" s="28"/>
    </row>
    <row r="17" spans="1:7" x14ac:dyDescent="0.2">
      <c r="A17" s="26" t="s">
        <v>116</v>
      </c>
      <c r="B17" s="26" t="s">
        <v>115</v>
      </c>
      <c r="C17" s="26" t="s">
        <v>117</v>
      </c>
      <c r="D17" s="27">
        <v>98600</v>
      </c>
      <c r="E17" s="28">
        <v>154.01320000000001</v>
      </c>
      <c r="F17" s="29">
        <v>0.59903122338593096</v>
      </c>
      <c r="G17" s="28"/>
    </row>
    <row r="18" spans="1:7" x14ac:dyDescent="0.2">
      <c r="A18" s="26" t="s">
        <v>114</v>
      </c>
      <c r="B18" s="26" t="s">
        <v>113</v>
      </c>
      <c r="C18" s="26" t="s">
        <v>89</v>
      </c>
      <c r="D18" s="27">
        <v>8500</v>
      </c>
      <c r="E18" s="28">
        <v>152.21375</v>
      </c>
      <c r="F18" s="29">
        <v>0.59203229904099297</v>
      </c>
      <c r="G18" s="28"/>
    </row>
    <row r="19" spans="1:7" x14ac:dyDescent="0.2">
      <c r="A19" s="26" t="s">
        <v>119</v>
      </c>
      <c r="B19" s="26" t="s">
        <v>118</v>
      </c>
      <c r="C19" s="26" t="s">
        <v>120</v>
      </c>
      <c r="D19" s="27">
        <v>87000</v>
      </c>
      <c r="E19" s="28">
        <v>138.4605</v>
      </c>
      <c r="F19" s="29">
        <v>0.53853931160204305</v>
      </c>
      <c r="G19" s="28"/>
    </row>
    <row r="20" spans="1:7" x14ac:dyDescent="0.2">
      <c r="A20" s="26" t="s">
        <v>122</v>
      </c>
      <c r="B20" s="26" t="s">
        <v>121</v>
      </c>
      <c r="C20" s="26" t="s">
        <v>123</v>
      </c>
      <c r="D20" s="27">
        <v>8400</v>
      </c>
      <c r="E20" s="28">
        <v>133.21559999999999</v>
      </c>
      <c r="F20" s="29">
        <v>0.51813937923561604</v>
      </c>
      <c r="G20" s="28"/>
    </row>
    <row r="21" spans="1:7" x14ac:dyDescent="0.2">
      <c r="A21" s="26" t="s">
        <v>127</v>
      </c>
      <c r="B21" s="26" t="s">
        <v>126</v>
      </c>
      <c r="C21" s="26" t="s">
        <v>128</v>
      </c>
      <c r="D21" s="27">
        <v>9800</v>
      </c>
      <c r="E21" s="28">
        <v>123.6319</v>
      </c>
      <c r="F21" s="29">
        <v>0.48086377210866998</v>
      </c>
      <c r="G21" s="28"/>
    </row>
    <row r="22" spans="1:7" x14ac:dyDescent="0.2">
      <c r="A22" s="26" t="s">
        <v>125</v>
      </c>
      <c r="B22" s="26" t="s">
        <v>124</v>
      </c>
      <c r="C22" s="26" t="s">
        <v>108</v>
      </c>
      <c r="D22" s="27">
        <v>6700</v>
      </c>
      <c r="E22" s="28">
        <v>113.3841</v>
      </c>
      <c r="F22" s="29">
        <v>0.44100516147650198</v>
      </c>
      <c r="G22" s="28"/>
    </row>
    <row r="23" spans="1:7" x14ac:dyDescent="0.2">
      <c r="A23" s="26" t="s">
        <v>136</v>
      </c>
      <c r="B23" s="26" t="s">
        <v>135</v>
      </c>
      <c r="C23" s="26" t="s">
        <v>137</v>
      </c>
      <c r="D23" s="27">
        <v>39500</v>
      </c>
      <c r="E23" s="28">
        <v>112.77249999999999</v>
      </c>
      <c r="F23" s="29">
        <v>0.43862635565841002</v>
      </c>
      <c r="G23" s="28"/>
    </row>
    <row r="24" spans="1:7" x14ac:dyDescent="0.2">
      <c r="A24" s="26" t="s">
        <v>130</v>
      </c>
      <c r="B24" s="26" t="s">
        <v>129</v>
      </c>
      <c r="C24" s="26" t="s">
        <v>131</v>
      </c>
      <c r="D24" s="27">
        <v>2700</v>
      </c>
      <c r="E24" s="28">
        <v>111.56265</v>
      </c>
      <c r="F24" s="29">
        <v>0.43392066857695599</v>
      </c>
      <c r="G24" s="28"/>
    </row>
    <row r="25" spans="1:7" x14ac:dyDescent="0.2">
      <c r="A25" s="26" t="s">
        <v>133</v>
      </c>
      <c r="B25" s="26" t="s">
        <v>132</v>
      </c>
      <c r="C25" s="26" t="s">
        <v>134</v>
      </c>
      <c r="D25" s="27">
        <v>12100</v>
      </c>
      <c r="E25" s="28">
        <v>100.53285</v>
      </c>
      <c r="F25" s="29">
        <v>0.39102048477646301</v>
      </c>
      <c r="G25" s="28"/>
    </row>
    <row r="26" spans="1:7" x14ac:dyDescent="0.2">
      <c r="A26" s="26" t="s">
        <v>139</v>
      </c>
      <c r="B26" s="26" t="s">
        <v>138</v>
      </c>
      <c r="C26" s="26" t="s">
        <v>128</v>
      </c>
      <c r="D26" s="27">
        <v>8595</v>
      </c>
      <c r="E26" s="28">
        <v>97.669282499999994</v>
      </c>
      <c r="F26" s="29">
        <v>0.37988269695845001</v>
      </c>
      <c r="G26" s="28"/>
    </row>
    <row r="27" spans="1:7" x14ac:dyDescent="0.2">
      <c r="A27" s="26" t="s">
        <v>141</v>
      </c>
      <c r="B27" s="26" t="s">
        <v>140</v>
      </c>
      <c r="C27" s="26" t="s">
        <v>142</v>
      </c>
      <c r="D27" s="27">
        <v>5800</v>
      </c>
      <c r="E27" s="28">
        <v>92.515799999999999</v>
      </c>
      <c r="F27" s="29">
        <v>0.35983833110751601</v>
      </c>
      <c r="G27" s="28"/>
    </row>
    <row r="28" spans="1:7" x14ac:dyDescent="0.2">
      <c r="A28" s="26" t="s">
        <v>154</v>
      </c>
      <c r="B28" s="26" t="s">
        <v>153</v>
      </c>
      <c r="C28" s="26" t="s">
        <v>150</v>
      </c>
      <c r="D28" s="27">
        <v>20800</v>
      </c>
      <c r="E28" s="28">
        <v>91.020799999999994</v>
      </c>
      <c r="F28" s="29">
        <v>0.35402355887395498</v>
      </c>
      <c r="G28" s="28"/>
    </row>
    <row r="29" spans="1:7" x14ac:dyDescent="0.2">
      <c r="A29" s="26" t="s">
        <v>152</v>
      </c>
      <c r="B29" s="26" t="s">
        <v>151</v>
      </c>
      <c r="C29" s="26" t="s">
        <v>123</v>
      </c>
      <c r="D29" s="27">
        <v>10000</v>
      </c>
      <c r="E29" s="28">
        <v>86.284999999999997</v>
      </c>
      <c r="F29" s="29">
        <v>0.33560376065074299</v>
      </c>
      <c r="G29" s="28"/>
    </row>
    <row r="30" spans="1:7" x14ac:dyDescent="0.2">
      <c r="A30" s="26" t="s">
        <v>144</v>
      </c>
      <c r="B30" s="26" t="s">
        <v>143</v>
      </c>
      <c r="C30" s="26" t="s">
        <v>120</v>
      </c>
      <c r="D30" s="27">
        <v>42000</v>
      </c>
      <c r="E30" s="28">
        <v>85.638000000000005</v>
      </c>
      <c r="F30" s="29">
        <v>0.33308726724932902</v>
      </c>
      <c r="G30" s="28"/>
    </row>
    <row r="31" spans="1:7" x14ac:dyDescent="0.2">
      <c r="A31" s="26" t="s">
        <v>159</v>
      </c>
      <c r="B31" s="26" t="s">
        <v>158</v>
      </c>
      <c r="C31" s="26" t="s">
        <v>150</v>
      </c>
      <c r="D31" s="27">
        <v>2200</v>
      </c>
      <c r="E31" s="28">
        <v>82.0501</v>
      </c>
      <c r="F31" s="29">
        <v>0.31913220283675697</v>
      </c>
      <c r="G31" s="28"/>
    </row>
    <row r="32" spans="1:7" x14ac:dyDescent="0.2">
      <c r="A32" s="26" t="s">
        <v>149</v>
      </c>
      <c r="B32" s="26" t="s">
        <v>148</v>
      </c>
      <c r="C32" s="26" t="s">
        <v>150</v>
      </c>
      <c r="D32" s="27">
        <v>8641</v>
      </c>
      <c r="E32" s="28">
        <v>79.678661000000005</v>
      </c>
      <c r="F32" s="29">
        <v>0.30990853885629799</v>
      </c>
      <c r="G32" s="28"/>
    </row>
    <row r="33" spans="1:7" x14ac:dyDescent="0.2">
      <c r="A33" s="26" t="s">
        <v>161</v>
      </c>
      <c r="B33" s="26" t="s">
        <v>160</v>
      </c>
      <c r="C33" s="26" t="s">
        <v>89</v>
      </c>
      <c r="D33" s="27">
        <v>56000</v>
      </c>
      <c r="E33" s="28">
        <v>76.775999999999996</v>
      </c>
      <c r="F33" s="29">
        <v>0.29861869766148802</v>
      </c>
      <c r="G33" s="28"/>
    </row>
    <row r="34" spans="1:7" x14ac:dyDescent="0.2">
      <c r="A34" s="26" t="s">
        <v>165</v>
      </c>
      <c r="B34" s="26" t="s">
        <v>164</v>
      </c>
      <c r="C34" s="26" t="s">
        <v>166</v>
      </c>
      <c r="D34" s="27">
        <v>14500</v>
      </c>
      <c r="E34" s="28">
        <v>76.233750000000001</v>
      </c>
      <c r="F34" s="29">
        <v>0.296509627264398</v>
      </c>
      <c r="G34" s="28"/>
    </row>
    <row r="35" spans="1:7" x14ac:dyDescent="0.2">
      <c r="A35" s="26" t="s">
        <v>163</v>
      </c>
      <c r="B35" s="26" t="s">
        <v>162</v>
      </c>
      <c r="C35" s="26" t="s">
        <v>147</v>
      </c>
      <c r="D35" s="27">
        <v>15700</v>
      </c>
      <c r="E35" s="28">
        <v>74.834050000000005</v>
      </c>
      <c r="F35" s="29">
        <v>0.29106552245147799</v>
      </c>
      <c r="G35" s="28"/>
    </row>
    <row r="36" spans="1:7" x14ac:dyDescent="0.2">
      <c r="A36" s="26" t="s">
        <v>168</v>
      </c>
      <c r="B36" s="26" t="s">
        <v>167</v>
      </c>
      <c r="C36" s="26" t="s">
        <v>169</v>
      </c>
      <c r="D36" s="27">
        <v>47300</v>
      </c>
      <c r="E36" s="28">
        <v>72.4636</v>
      </c>
      <c r="F36" s="29">
        <v>0.28184570516649698</v>
      </c>
      <c r="G36" s="28"/>
    </row>
    <row r="37" spans="1:7" x14ac:dyDescent="0.2">
      <c r="A37" s="26" t="s">
        <v>156</v>
      </c>
      <c r="B37" s="26" t="s">
        <v>155</v>
      </c>
      <c r="C37" s="26" t="s">
        <v>157</v>
      </c>
      <c r="D37" s="27">
        <v>45000</v>
      </c>
      <c r="E37" s="28">
        <v>69.435000000000002</v>
      </c>
      <c r="F37" s="29">
        <v>0.27006602678083502</v>
      </c>
      <c r="G37" s="28"/>
    </row>
    <row r="38" spans="1:7" x14ac:dyDescent="0.2">
      <c r="A38" s="26" t="s">
        <v>173</v>
      </c>
      <c r="B38" s="26" t="s">
        <v>172</v>
      </c>
      <c r="C38" s="26" t="s">
        <v>147</v>
      </c>
      <c r="D38" s="27">
        <v>5100</v>
      </c>
      <c r="E38" s="28">
        <v>67.699950000000001</v>
      </c>
      <c r="F38" s="29">
        <v>0.26331758493211199</v>
      </c>
      <c r="G38" s="28"/>
    </row>
    <row r="39" spans="1:7" x14ac:dyDescent="0.2">
      <c r="A39" s="26" t="s">
        <v>171</v>
      </c>
      <c r="B39" s="26" t="s">
        <v>170</v>
      </c>
      <c r="C39" s="26" t="s">
        <v>120</v>
      </c>
      <c r="D39" s="27">
        <v>25600</v>
      </c>
      <c r="E39" s="28">
        <v>67.059200000000004</v>
      </c>
      <c r="F39" s="29">
        <v>0.26082540077916599</v>
      </c>
      <c r="G39" s="28"/>
    </row>
    <row r="40" spans="1:7" x14ac:dyDescent="0.2">
      <c r="A40" s="26" t="s">
        <v>175</v>
      </c>
      <c r="B40" s="26" t="s">
        <v>174</v>
      </c>
      <c r="C40" s="26" t="s">
        <v>108</v>
      </c>
      <c r="D40" s="27">
        <v>1000</v>
      </c>
      <c r="E40" s="28">
        <v>66.302499999999995</v>
      </c>
      <c r="F40" s="29">
        <v>0.25788223144863998</v>
      </c>
      <c r="G40" s="28"/>
    </row>
    <row r="41" spans="1:7" x14ac:dyDescent="0.2">
      <c r="A41" s="26" t="s">
        <v>177</v>
      </c>
      <c r="B41" s="26" t="s">
        <v>176</v>
      </c>
      <c r="C41" s="26" t="s">
        <v>178</v>
      </c>
      <c r="D41" s="27">
        <v>38700</v>
      </c>
      <c r="E41" s="28">
        <v>62.86815</v>
      </c>
      <c r="F41" s="29">
        <v>0.244524396652431</v>
      </c>
      <c r="G41" s="28"/>
    </row>
    <row r="42" spans="1:7" x14ac:dyDescent="0.2">
      <c r="A42" s="26" t="s">
        <v>180</v>
      </c>
      <c r="B42" s="26" t="s">
        <v>179</v>
      </c>
      <c r="C42" s="26" t="s">
        <v>128</v>
      </c>
      <c r="D42" s="27">
        <v>16300</v>
      </c>
      <c r="E42" s="28">
        <v>62.7224</v>
      </c>
      <c r="F42" s="29">
        <v>0.24395750497815599</v>
      </c>
      <c r="G42" s="28"/>
    </row>
    <row r="43" spans="1:7" x14ac:dyDescent="0.2">
      <c r="A43" s="26" t="s">
        <v>182</v>
      </c>
      <c r="B43" s="26" t="s">
        <v>181</v>
      </c>
      <c r="C43" s="26" t="s">
        <v>117</v>
      </c>
      <c r="D43" s="27">
        <v>25800</v>
      </c>
      <c r="E43" s="28">
        <v>62.526299999999999</v>
      </c>
      <c r="F43" s="29">
        <v>0.24319477799822201</v>
      </c>
      <c r="G43" s="28"/>
    </row>
    <row r="44" spans="1:7" x14ac:dyDescent="0.2">
      <c r="A44" s="26" t="s">
        <v>188</v>
      </c>
      <c r="B44" s="26" t="s">
        <v>187</v>
      </c>
      <c r="C44" s="26" t="s">
        <v>128</v>
      </c>
      <c r="D44" s="27">
        <v>13200</v>
      </c>
      <c r="E44" s="28">
        <v>61.980600000000003</v>
      </c>
      <c r="F44" s="29">
        <v>0.24107228889597801</v>
      </c>
      <c r="G44" s="28"/>
    </row>
    <row r="45" spans="1:7" x14ac:dyDescent="0.2">
      <c r="A45" s="26" t="s">
        <v>146</v>
      </c>
      <c r="B45" s="26" t="s">
        <v>145</v>
      </c>
      <c r="C45" s="26" t="s">
        <v>147</v>
      </c>
      <c r="D45" s="27">
        <v>10000</v>
      </c>
      <c r="E45" s="28">
        <v>54.6</v>
      </c>
      <c r="F45" s="29">
        <v>0.212365594617032</v>
      </c>
      <c r="G45" s="28"/>
    </row>
    <row r="46" spans="1:7" x14ac:dyDescent="0.2">
      <c r="A46" s="26" t="s">
        <v>186</v>
      </c>
      <c r="B46" s="26" t="s">
        <v>185</v>
      </c>
      <c r="C46" s="26" t="s">
        <v>108</v>
      </c>
      <c r="D46" s="27">
        <v>14800</v>
      </c>
      <c r="E46" s="28">
        <v>52.073799999999999</v>
      </c>
      <c r="F46" s="29">
        <v>0.202539990860227</v>
      </c>
      <c r="G46" s="28"/>
    </row>
    <row r="47" spans="1:7" x14ac:dyDescent="0.2">
      <c r="A47" s="26" t="s">
        <v>184</v>
      </c>
      <c r="B47" s="26" t="s">
        <v>183</v>
      </c>
      <c r="C47" s="26" t="s">
        <v>131</v>
      </c>
      <c r="D47" s="27">
        <v>14000</v>
      </c>
      <c r="E47" s="28">
        <v>49.293999999999997</v>
      </c>
      <c r="F47" s="29">
        <v>0.19172801503758199</v>
      </c>
      <c r="G47" s="28"/>
    </row>
    <row r="48" spans="1:7" x14ac:dyDescent="0.2">
      <c r="A48" s="26" t="s">
        <v>190</v>
      </c>
      <c r="B48" s="26" t="s">
        <v>189</v>
      </c>
      <c r="C48" s="26" t="s">
        <v>137</v>
      </c>
      <c r="D48" s="27">
        <v>66600</v>
      </c>
      <c r="E48" s="28">
        <v>47.785499999999999</v>
      </c>
      <c r="F48" s="29">
        <v>0.18586073482732901</v>
      </c>
      <c r="G48" s="28"/>
    </row>
    <row r="49" spans="1:9" x14ac:dyDescent="0.2">
      <c r="A49" s="26" t="s">
        <v>195</v>
      </c>
      <c r="B49" s="26" t="s">
        <v>194</v>
      </c>
      <c r="C49" s="26" t="s">
        <v>196</v>
      </c>
      <c r="D49" s="27">
        <v>3000</v>
      </c>
      <c r="E49" s="28">
        <v>42.905999999999999</v>
      </c>
      <c r="F49" s="29">
        <v>0.16688201836333999</v>
      </c>
      <c r="G49" s="28"/>
    </row>
    <row r="50" spans="1:9" x14ac:dyDescent="0.2">
      <c r="A50" s="26" t="s">
        <v>192</v>
      </c>
      <c r="B50" s="26" t="s">
        <v>191</v>
      </c>
      <c r="C50" s="26" t="s">
        <v>193</v>
      </c>
      <c r="D50" s="27">
        <v>27400</v>
      </c>
      <c r="E50" s="28">
        <v>40.5794</v>
      </c>
      <c r="F50" s="29">
        <v>0.15783275476561101</v>
      </c>
      <c r="G50" s="28"/>
    </row>
    <row r="51" spans="1:9" x14ac:dyDescent="0.2">
      <c r="A51" s="26" t="s">
        <v>201</v>
      </c>
      <c r="B51" s="26" t="s">
        <v>200</v>
      </c>
      <c r="C51" s="26" t="s">
        <v>202</v>
      </c>
      <c r="D51" s="27">
        <v>1600</v>
      </c>
      <c r="E51" s="28">
        <v>38.364800000000002</v>
      </c>
      <c r="F51" s="29">
        <v>0.14921911290043</v>
      </c>
      <c r="G51" s="28"/>
    </row>
    <row r="52" spans="1:9" x14ac:dyDescent="0.2">
      <c r="A52" s="26" t="s">
        <v>198</v>
      </c>
      <c r="B52" s="26" t="s">
        <v>197</v>
      </c>
      <c r="C52" s="26" t="s">
        <v>199</v>
      </c>
      <c r="D52" s="27">
        <v>5300</v>
      </c>
      <c r="E52" s="28">
        <v>35.417250000000003</v>
      </c>
      <c r="F52" s="29">
        <v>0.137754676848902</v>
      </c>
      <c r="G52" s="28"/>
    </row>
    <row r="53" spans="1:9" x14ac:dyDescent="0.2">
      <c r="A53" s="30" t="s">
        <v>32</v>
      </c>
      <c r="B53" s="30"/>
      <c r="C53" s="30"/>
      <c r="D53" s="31"/>
      <c r="E53" s="32">
        <f>SUM(E7:E52)</f>
        <v>6002.228693500002</v>
      </c>
      <c r="F53" s="33">
        <f>SUM(F7:F52)</f>
        <v>23.345546987592265</v>
      </c>
      <c r="G53" s="32"/>
      <c r="H53" s="18"/>
      <c r="I53" s="18"/>
    </row>
    <row r="54" spans="1:9" x14ac:dyDescent="0.2">
      <c r="A54" s="26"/>
      <c r="B54" s="26"/>
      <c r="C54" s="26"/>
      <c r="D54" s="34"/>
      <c r="E54" s="28"/>
      <c r="F54" s="29"/>
      <c r="G54" s="28"/>
    </row>
    <row r="55" spans="1:9" x14ac:dyDescent="0.2">
      <c r="A55" s="30" t="s">
        <v>47</v>
      </c>
      <c r="B55" s="26"/>
      <c r="C55" s="26"/>
      <c r="D55" s="34"/>
      <c r="E55" s="28"/>
      <c r="F55" s="29"/>
      <c r="G55" s="28"/>
    </row>
    <row r="56" spans="1:9" x14ac:dyDescent="0.2">
      <c r="A56" s="30" t="s">
        <v>48</v>
      </c>
      <c r="B56" s="26"/>
      <c r="C56" s="26"/>
      <c r="D56" s="34"/>
      <c r="E56" s="28"/>
      <c r="F56" s="29"/>
      <c r="G56" s="28"/>
    </row>
    <row r="57" spans="1:9" x14ac:dyDescent="0.2">
      <c r="A57" s="26" t="s">
        <v>1095</v>
      </c>
      <c r="B57" s="26" t="s">
        <v>1096</v>
      </c>
      <c r="C57" s="26" t="s">
        <v>77</v>
      </c>
      <c r="D57" s="27">
        <v>150</v>
      </c>
      <c r="E57" s="28">
        <v>1502.2349999999999</v>
      </c>
      <c r="F57" s="29">
        <v>5.8429126195882199</v>
      </c>
      <c r="G57" s="28">
        <v>3.9901</v>
      </c>
    </row>
    <row r="58" spans="1:9" x14ac:dyDescent="0.2">
      <c r="A58" s="26" t="s">
        <v>204</v>
      </c>
      <c r="B58" s="26" t="s">
        <v>203</v>
      </c>
      <c r="C58" s="26" t="s">
        <v>77</v>
      </c>
      <c r="D58" s="27">
        <v>100</v>
      </c>
      <c r="E58" s="28">
        <v>1015.04</v>
      </c>
      <c r="F58" s="29">
        <v>3.9479775304042501</v>
      </c>
      <c r="G58" s="28">
        <v>5.35</v>
      </c>
    </row>
    <row r="59" spans="1:9" x14ac:dyDescent="0.2">
      <c r="A59" s="26" t="s">
        <v>1111</v>
      </c>
      <c r="B59" s="26" t="s">
        <v>1112</v>
      </c>
      <c r="C59" s="26" t="s">
        <v>77</v>
      </c>
      <c r="D59" s="27">
        <v>100</v>
      </c>
      <c r="E59" s="28">
        <v>997.34299999999996</v>
      </c>
      <c r="F59" s="29">
        <v>3.8791454071819498</v>
      </c>
      <c r="G59" s="28">
        <v>5.0274000000000001</v>
      </c>
    </row>
    <row r="60" spans="1:9" x14ac:dyDescent="0.2">
      <c r="A60" s="26" t="s">
        <v>1033</v>
      </c>
      <c r="B60" s="26" t="s">
        <v>1034</v>
      </c>
      <c r="C60" s="26" t="s">
        <v>77</v>
      </c>
      <c r="D60" s="27">
        <v>50</v>
      </c>
      <c r="E60" s="28">
        <v>530.93600000000004</v>
      </c>
      <c r="F60" s="29">
        <v>2.0650648231426398</v>
      </c>
      <c r="G60" s="28">
        <v>6.4099000000000004</v>
      </c>
    </row>
    <row r="61" spans="1:9" x14ac:dyDescent="0.2">
      <c r="A61" s="30" t="s">
        <v>32</v>
      </c>
      <c r="B61" s="30"/>
      <c r="C61" s="30"/>
      <c r="D61" s="31"/>
      <c r="E61" s="32">
        <f>SUM(E56:E60)</f>
        <v>4045.5539999999996</v>
      </c>
      <c r="F61" s="33">
        <f>SUM(F56:F60)</f>
        <v>15.735100380317061</v>
      </c>
      <c r="G61" s="32"/>
      <c r="H61" s="18"/>
      <c r="I61" s="18"/>
    </row>
    <row r="62" spans="1:9" x14ac:dyDescent="0.2">
      <c r="A62" s="26"/>
      <c r="B62" s="26"/>
      <c r="C62" s="26"/>
      <c r="D62" s="34"/>
      <c r="E62" s="28"/>
      <c r="F62" s="29"/>
      <c r="G62" s="28"/>
    </row>
    <row r="63" spans="1:9" x14ac:dyDescent="0.2">
      <c r="A63" s="30" t="s">
        <v>49</v>
      </c>
      <c r="B63" s="26"/>
      <c r="C63" s="26"/>
      <c r="D63" s="34"/>
      <c r="E63" s="28"/>
      <c r="F63" s="29"/>
      <c r="G63" s="28"/>
    </row>
    <row r="64" spans="1:9" x14ac:dyDescent="0.2">
      <c r="A64" s="30" t="s">
        <v>831</v>
      </c>
      <c r="B64" s="26"/>
      <c r="C64" s="26"/>
      <c r="D64" s="34"/>
      <c r="E64" s="28"/>
      <c r="F64" s="29"/>
      <c r="G64" s="28"/>
    </row>
    <row r="65" spans="1:9" x14ac:dyDescent="0.2">
      <c r="A65" s="26" t="s">
        <v>835</v>
      </c>
      <c r="B65" s="26" t="s">
        <v>836</v>
      </c>
      <c r="C65" s="26" t="s">
        <v>50</v>
      </c>
      <c r="D65" s="27">
        <v>300</v>
      </c>
      <c r="E65" s="28">
        <v>1491.6614999999999</v>
      </c>
      <c r="F65" s="29">
        <v>5.8017872053998802</v>
      </c>
      <c r="G65" s="28">
        <v>4.0011000000000001</v>
      </c>
    </row>
    <row r="66" spans="1:9" x14ac:dyDescent="0.2">
      <c r="A66" s="30" t="s">
        <v>32</v>
      </c>
      <c r="B66" s="30"/>
      <c r="C66" s="30"/>
      <c r="D66" s="31"/>
      <c r="E66" s="32">
        <f>SUM(E64:E65)</f>
        <v>1491.6614999999999</v>
      </c>
      <c r="F66" s="33">
        <f>SUM(F64:F65)</f>
        <v>5.8017872053998802</v>
      </c>
      <c r="G66" s="32"/>
      <c r="H66" s="18"/>
      <c r="I66" s="18"/>
    </row>
    <row r="67" spans="1:9" x14ac:dyDescent="0.2">
      <c r="A67" s="26"/>
      <c r="B67" s="26"/>
      <c r="C67" s="26"/>
      <c r="D67" s="34"/>
      <c r="E67" s="28"/>
      <c r="F67" s="29"/>
      <c r="G67" s="28"/>
    </row>
    <row r="68" spans="1:9" x14ac:dyDescent="0.2">
      <c r="A68" s="30" t="s">
        <v>51</v>
      </c>
      <c r="B68" s="26"/>
      <c r="C68" s="26"/>
      <c r="D68" s="34"/>
      <c r="E68" s="28"/>
      <c r="F68" s="29"/>
      <c r="G68" s="28"/>
    </row>
    <row r="69" spans="1:9" x14ac:dyDescent="0.2">
      <c r="A69" s="26" t="s">
        <v>849</v>
      </c>
      <c r="B69" s="26" t="s">
        <v>850</v>
      </c>
      <c r="C69" s="26" t="s">
        <v>50</v>
      </c>
      <c r="D69" s="27">
        <v>300</v>
      </c>
      <c r="E69" s="28">
        <v>1490.2605000000001</v>
      </c>
      <c r="F69" s="29">
        <v>5.7963380442632797</v>
      </c>
      <c r="G69" s="28">
        <v>4.3375000000000004</v>
      </c>
    </row>
    <row r="70" spans="1:9" x14ac:dyDescent="0.2">
      <c r="A70" s="26" t="s">
        <v>933</v>
      </c>
      <c r="B70" s="26" t="s">
        <v>934</v>
      </c>
      <c r="C70" s="26" t="s">
        <v>50</v>
      </c>
      <c r="D70" s="27">
        <v>300</v>
      </c>
      <c r="E70" s="28">
        <v>1471.8585</v>
      </c>
      <c r="F70" s="29">
        <v>5.7247638378137804</v>
      </c>
      <c r="G70" s="28">
        <v>4.7798999999999996</v>
      </c>
    </row>
    <row r="71" spans="1:9" x14ac:dyDescent="0.2">
      <c r="A71" s="26" t="s">
        <v>206</v>
      </c>
      <c r="B71" s="26" t="s">
        <v>205</v>
      </c>
      <c r="C71" s="26" t="s">
        <v>50</v>
      </c>
      <c r="D71" s="27">
        <v>100</v>
      </c>
      <c r="E71" s="28">
        <v>498.04599999999999</v>
      </c>
      <c r="F71" s="29">
        <v>1.93713983400429</v>
      </c>
      <c r="G71" s="28">
        <v>4.2123999999999997</v>
      </c>
    </row>
    <row r="72" spans="1:9" x14ac:dyDescent="0.2">
      <c r="A72" s="30" t="s">
        <v>32</v>
      </c>
      <c r="B72" s="30"/>
      <c r="C72" s="30"/>
      <c r="D72" s="31"/>
      <c r="E72" s="32">
        <f>SUM(E68:E71)</f>
        <v>3460.165</v>
      </c>
      <c r="F72" s="33">
        <f>SUM(F68:F71)</f>
        <v>13.45824171608135</v>
      </c>
      <c r="G72" s="32"/>
      <c r="H72" s="18"/>
      <c r="I72" s="18"/>
    </row>
    <row r="73" spans="1:9" x14ac:dyDescent="0.2">
      <c r="A73" s="26"/>
      <c r="B73" s="26"/>
      <c r="C73" s="26"/>
      <c r="D73" s="34"/>
      <c r="E73" s="28"/>
      <c r="F73" s="29"/>
      <c r="G73" s="28"/>
    </row>
    <row r="74" spans="1:9" x14ac:dyDescent="0.2">
      <c r="A74" s="30" t="s">
        <v>52</v>
      </c>
      <c r="B74" s="26"/>
      <c r="C74" s="26"/>
      <c r="D74" s="34"/>
      <c r="E74" s="28"/>
      <c r="F74" s="29"/>
      <c r="G74" s="28"/>
    </row>
    <row r="75" spans="1:9" x14ac:dyDescent="0.2">
      <c r="A75" s="26" t="s">
        <v>1113</v>
      </c>
      <c r="B75" s="26" t="s">
        <v>1114</v>
      </c>
      <c r="C75" s="26" t="s">
        <v>70</v>
      </c>
      <c r="D75" s="27">
        <v>2000000</v>
      </c>
      <c r="E75" s="28">
        <v>1985.4280000000001</v>
      </c>
      <c r="F75" s="29">
        <v>7.72228201079312</v>
      </c>
      <c r="G75" s="28">
        <v>3.9398</v>
      </c>
    </row>
    <row r="76" spans="1:9" x14ac:dyDescent="0.2">
      <c r="A76" s="26" t="s">
        <v>54</v>
      </c>
      <c r="B76" s="26" t="s">
        <v>53</v>
      </c>
      <c r="C76" s="26" t="s">
        <v>70</v>
      </c>
      <c r="D76" s="27">
        <v>1000000</v>
      </c>
      <c r="E76" s="28">
        <v>993.68899999999996</v>
      </c>
      <c r="F76" s="29">
        <v>3.86493324815758</v>
      </c>
      <c r="G76" s="28">
        <v>3.8001999999999998</v>
      </c>
    </row>
    <row r="77" spans="1:9" x14ac:dyDescent="0.2">
      <c r="A77" s="30" t="s">
        <v>32</v>
      </c>
      <c r="B77" s="30"/>
      <c r="C77" s="30"/>
      <c r="D77" s="31"/>
      <c r="E77" s="32">
        <f>SUM(E74:E76)</f>
        <v>2979.1170000000002</v>
      </c>
      <c r="F77" s="33">
        <f>SUM(F74:F76)</f>
        <v>11.5872152589507</v>
      </c>
      <c r="G77" s="32"/>
      <c r="H77" s="18"/>
      <c r="I77" s="18"/>
    </row>
    <row r="78" spans="1:9" x14ac:dyDescent="0.2">
      <c r="A78" s="26"/>
      <c r="B78" s="26"/>
      <c r="C78" s="26"/>
      <c r="D78" s="34"/>
      <c r="E78" s="28"/>
      <c r="F78" s="29"/>
      <c r="G78" s="28"/>
    </row>
    <row r="79" spans="1:9" x14ac:dyDescent="0.2">
      <c r="A79" s="30" t="s">
        <v>67</v>
      </c>
      <c r="B79" s="26"/>
      <c r="C79" s="26"/>
      <c r="D79" s="34"/>
      <c r="E79" s="28"/>
      <c r="F79" s="29"/>
      <c r="G79" s="28"/>
    </row>
    <row r="80" spans="1:9" x14ac:dyDescent="0.2">
      <c r="A80" s="26" t="s">
        <v>72</v>
      </c>
      <c r="B80" s="26" t="s">
        <v>71</v>
      </c>
      <c r="C80" s="26" t="s">
        <v>70</v>
      </c>
      <c r="D80" s="27">
        <v>3500000</v>
      </c>
      <c r="E80" s="28">
        <v>3366.7165</v>
      </c>
      <c r="F80" s="29">
        <v>13.094775667206401</v>
      </c>
      <c r="G80" s="28">
        <v>6.3726000000000003</v>
      </c>
    </row>
    <row r="81" spans="1:9" x14ac:dyDescent="0.2">
      <c r="A81" s="26" t="s">
        <v>69</v>
      </c>
      <c r="B81" s="26" t="s">
        <v>68</v>
      </c>
      <c r="C81" s="26" t="s">
        <v>70</v>
      </c>
      <c r="D81" s="27">
        <v>900000</v>
      </c>
      <c r="E81" s="28">
        <v>873.24390000000005</v>
      </c>
      <c r="F81" s="29">
        <v>3.3964644701317899</v>
      </c>
      <c r="G81" s="28">
        <v>6.4942000000000002</v>
      </c>
    </row>
    <row r="82" spans="1:9" x14ac:dyDescent="0.2">
      <c r="A82" s="26" t="s">
        <v>210</v>
      </c>
      <c r="B82" s="26" t="s">
        <v>209</v>
      </c>
      <c r="C82" s="26" t="s">
        <v>70</v>
      </c>
      <c r="D82" s="27">
        <v>800000</v>
      </c>
      <c r="E82" s="28">
        <v>806.7912</v>
      </c>
      <c r="F82" s="29">
        <v>3.1379980388239699</v>
      </c>
      <c r="G82" s="28">
        <v>5.8113999999999999</v>
      </c>
    </row>
    <row r="83" spans="1:9" x14ac:dyDescent="0.2">
      <c r="A83" s="26" t="s">
        <v>74</v>
      </c>
      <c r="B83" s="26" t="s">
        <v>73</v>
      </c>
      <c r="C83" s="26" t="s">
        <v>70</v>
      </c>
      <c r="D83" s="27">
        <v>600000</v>
      </c>
      <c r="E83" s="28">
        <v>583.15679999999998</v>
      </c>
      <c r="F83" s="29">
        <v>2.2681765675268402</v>
      </c>
      <c r="G83" s="28">
        <v>6.2195999999999998</v>
      </c>
    </row>
    <row r="84" spans="1:9" x14ac:dyDescent="0.2">
      <c r="A84" s="26" t="s">
        <v>84</v>
      </c>
      <c r="B84" s="26" t="s">
        <v>83</v>
      </c>
      <c r="C84" s="26" t="s">
        <v>70</v>
      </c>
      <c r="D84" s="27">
        <v>200000</v>
      </c>
      <c r="E84" s="28">
        <v>205.9736</v>
      </c>
      <c r="F84" s="29">
        <v>0.80113014724195297</v>
      </c>
      <c r="G84" s="28">
        <v>5.4935</v>
      </c>
    </row>
    <row r="85" spans="1:9" x14ac:dyDescent="0.2">
      <c r="A85" s="30" t="s">
        <v>32</v>
      </c>
      <c r="B85" s="30"/>
      <c r="C85" s="30"/>
      <c r="D85" s="31"/>
      <c r="E85" s="32">
        <f>SUM(E80:E84)</f>
        <v>5835.8819999999996</v>
      </c>
      <c r="F85" s="33">
        <f>SUM(F80:F84)</f>
        <v>22.698544890930954</v>
      </c>
      <c r="G85" s="32"/>
      <c r="H85" s="18"/>
      <c r="I85" s="18"/>
    </row>
    <row r="86" spans="1:9" x14ac:dyDescent="0.2">
      <c r="A86" s="26"/>
      <c r="B86" s="26"/>
      <c r="C86" s="26"/>
      <c r="D86" s="34"/>
      <c r="E86" s="28"/>
      <c r="F86" s="29"/>
      <c r="G86" s="28"/>
    </row>
    <row r="87" spans="1:9" x14ac:dyDescent="0.2">
      <c r="A87" s="30" t="s">
        <v>33</v>
      </c>
      <c r="B87" s="30"/>
      <c r="C87" s="30"/>
      <c r="D87" s="31"/>
      <c r="E87" s="32">
        <f>E53+E61+E66+E72+E77+E85</f>
        <v>23814.608193499997</v>
      </c>
      <c r="F87" s="33">
        <f>F53+F61+F66+F72+F77+F85</f>
        <v>92.626436439272197</v>
      </c>
      <c r="G87" s="32"/>
      <c r="H87" s="18"/>
      <c r="I87" s="18"/>
    </row>
    <row r="88" spans="1:9" x14ac:dyDescent="0.2">
      <c r="A88" s="30"/>
      <c r="B88" s="30"/>
      <c r="C88" s="30"/>
      <c r="D88" s="31"/>
      <c r="E88" s="32"/>
      <c r="F88" s="33"/>
      <c r="G88" s="32"/>
      <c r="H88" s="18"/>
      <c r="I88" s="18"/>
    </row>
    <row r="89" spans="1:9" x14ac:dyDescent="0.2">
      <c r="A89" s="30" t="s">
        <v>35</v>
      </c>
      <c r="B89" s="30"/>
      <c r="C89" s="30"/>
      <c r="D89" s="31"/>
      <c r="E89" s="32">
        <f>E91-(E53+E61+E66+E72+E77+E85)</f>
        <v>1895.7711636000022</v>
      </c>
      <c r="F89" s="33">
        <f>F91-(F53+F61+F66+F72+F77+F85)</f>
        <v>7.3735635607278027</v>
      </c>
      <c r="G89" s="32"/>
      <c r="H89" s="18"/>
      <c r="I89" s="18"/>
    </row>
    <row r="90" spans="1:9" x14ac:dyDescent="0.2">
      <c r="A90" s="30"/>
      <c r="B90" s="30"/>
      <c r="C90" s="30"/>
      <c r="D90" s="31"/>
      <c r="E90" s="32"/>
      <c r="F90" s="33"/>
      <c r="G90" s="32"/>
      <c r="H90" s="18"/>
      <c r="I90" s="18"/>
    </row>
    <row r="91" spans="1:9" x14ac:dyDescent="0.2">
      <c r="A91" s="35" t="s">
        <v>34</v>
      </c>
      <c r="B91" s="35"/>
      <c r="C91" s="35"/>
      <c r="D91" s="36"/>
      <c r="E91" s="37">
        <v>25710.379357099999</v>
      </c>
      <c r="F91" s="38">
        <v>100</v>
      </c>
      <c r="G91" s="37"/>
      <c r="H91" s="18"/>
      <c r="I91" s="18"/>
    </row>
    <row r="93" spans="1:9" x14ac:dyDescent="0.2">
      <c r="A93" s="18" t="s">
        <v>55</v>
      </c>
    </row>
    <row r="94" spans="1:9" x14ac:dyDescent="0.2">
      <c r="A94" s="18" t="s">
        <v>36</v>
      </c>
    </row>
    <row r="96" spans="1:9" x14ac:dyDescent="0.2">
      <c r="A96" s="18" t="s">
        <v>37</v>
      </c>
    </row>
    <row r="97" spans="1:4" x14ac:dyDescent="0.2">
      <c r="A97" s="18" t="s">
        <v>38</v>
      </c>
    </row>
    <row r="98" spans="1:4" x14ac:dyDescent="0.2">
      <c r="A98" s="18" t="s">
        <v>39</v>
      </c>
      <c r="B98" s="18"/>
      <c r="C98" s="39" t="s">
        <v>41</v>
      </c>
      <c r="D98" s="19" t="s">
        <v>40</v>
      </c>
    </row>
    <row r="99" spans="1:4" x14ac:dyDescent="0.2">
      <c r="A99" s="9" t="s">
        <v>59</v>
      </c>
      <c r="C99" s="40">
        <v>68.084000000000003</v>
      </c>
      <c r="D99" s="40">
        <v>67.720399999999998</v>
      </c>
    </row>
    <row r="100" spans="1:4" x14ac:dyDescent="0.2">
      <c r="A100" s="9" t="s">
        <v>60</v>
      </c>
      <c r="C100" s="40">
        <v>13.361800000000001</v>
      </c>
      <c r="D100" s="40">
        <v>12.780900000000001</v>
      </c>
    </row>
    <row r="101" spans="1:4" x14ac:dyDescent="0.2">
      <c r="A101" s="9" t="s">
        <v>61</v>
      </c>
      <c r="C101" s="40">
        <v>12.6899</v>
      </c>
      <c r="D101" s="40">
        <v>12.101599999999999</v>
      </c>
    </row>
    <row r="102" spans="1:4" x14ac:dyDescent="0.2">
      <c r="A102" s="9" t="s">
        <v>62</v>
      </c>
      <c r="C102" s="40">
        <v>72.745500000000007</v>
      </c>
      <c r="D102" s="40">
        <v>72.656700000000001</v>
      </c>
    </row>
    <row r="103" spans="1:4" x14ac:dyDescent="0.2">
      <c r="A103" s="9" t="s">
        <v>63</v>
      </c>
      <c r="C103" s="40">
        <v>14.605</v>
      </c>
      <c r="D103" s="40">
        <v>14.0746</v>
      </c>
    </row>
    <row r="104" spans="1:4" x14ac:dyDescent="0.2">
      <c r="A104" s="9" t="s">
        <v>64</v>
      </c>
      <c r="C104" s="40">
        <v>13.8908</v>
      </c>
      <c r="D104" s="40">
        <v>13.351000000000001</v>
      </c>
    </row>
    <row r="106" spans="1:4" x14ac:dyDescent="0.2">
      <c r="A106" s="18" t="s">
        <v>43</v>
      </c>
    </row>
    <row r="107" spans="1:4" x14ac:dyDescent="0.2">
      <c r="A107" s="86" t="s">
        <v>56</v>
      </c>
      <c r="B107" s="87"/>
      <c r="C107" s="43" t="s">
        <v>57</v>
      </c>
    </row>
    <row r="108" spans="1:4" x14ac:dyDescent="0.2">
      <c r="A108" s="82" t="s">
        <v>60</v>
      </c>
      <c r="B108" s="83"/>
      <c r="C108" s="44">
        <v>0.51</v>
      </c>
    </row>
    <row r="109" spans="1:4" x14ac:dyDescent="0.2">
      <c r="A109" s="82" t="s">
        <v>61</v>
      </c>
      <c r="B109" s="83"/>
      <c r="C109" s="44">
        <v>0.52</v>
      </c>
    </row>
    <row r="110" spans="1:4" x14ac:dyDescent="0.2">
      <c r="A110" s="82" t="s">
        <v>63</v>
      </c>
      <c r="B110" s="83"/>
      <c r="C110" s="44">
        <v>0.51</v>
      </c>
    </row>
    <row r="111" spans="1:4" x14ac:dyDescent="0.2">
      <c r="A111" s="82" t="s">
        <v>64</v>
      </c>
      <c r="B111" s="83"/>
      <c r="C111" s="44">
        <v>0.52</v>
      </c>
    </row>
    <row r="112" spans="1:4" x14ac:dyDescent="0.2">
      <c r="A112" s="9" t="s">
        <v>58</v>
      </c>
    </row>
    <row r="113" spans="1:7" x14ac:dyDescent="0.2">
      <c r="A113" s="9" t="s">
        <v>42</v>
      </c>
    </row>
    <row r="115" spans="1:7" x14ac:dyDescent="0.2">
      <c r="A115" s="18" t="s">
        <v>894</v>
      </c>
      <c r="D115" s="42">
        <v>1.2368539601537401</v>
      </c>
      <c r="E115" s="13" t="s">
        <v>45</v>
      </c>
    </row>
    <row r="117" spans="1:7" x14ac:dyDescent="0.2">
      <c r="A117" s="18" t="s">
        <v>772</v>
      </c>
      <c r="D117" s="41" t="s">
        <v>44</v>
      </c>
    </row>
    <row r="119" spans="1:7" ht="24.75" customHeight="1" x14ac:dyDescent="0.3">
      <c r="A119" s="94" t="s">
        <v>1115</v>
      </c>
      <c r="B119" s="95"/>
      <c r="C119" s="95"/>
      <c r="D119" s="95"/>
      <c r="E119" s="95"/>
      <c r="F119" s="95"/>
      <c r="G119" s="95"/>
    </row>
    <row r="121" spans="1:7" x14ac:dyDescent="0.2">
      <c r="A121" s="18" t="s">
        <v>46</v>
      </c>
    </row>
    <row r="122" spans="1:7" x14ac:dyDescent="0.2">
      <c r="A122" s="49"/>
    </row>
    <row r="123" spans="1:7" x14ac:dyDescent="0.2">
      <c r="A123" s="49" t="s">
        <v>766</v>
      </c>
    </row>
    <row r="124" spans="1:7" x14ac:dyDescent="0.2">
      <c r="A124" s="50"/>
    </row>
    <row r="125" spans="1:7" x14ac:dyDescent="0.2">
      <c r="A125" s="51"/>
    </row>
    <row r="126" spans="1:7" x14ac:dyDescent="0.2">
      <c r="A126" s="51"/>
    </row>
    <row r="127" spans="1:7" x14ac:dyDescent="0.2">
      <c r="A127" s="51"/>
    </row>
    <row r="128" spans="1:7"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row r="135" spans="1:1" x14ac:dyDescent="0.2">
      <c r="A135" s="51"/>
    </row>
    <row r="136" spans="1:1" x14ac:dyDescent="0.2">
      <c r="A136" s="49" t="s">
        <v>1116</v>
      </c>
    </row>
    <row r="137" spans="1:1" x14ac:dyDescent="0.2">
      <c r="A137" s="51"/>
    </row>
    <row r="138" spans="1:1" x14ac:dyDescent="0.2">
      <c r="A138" s="49" t="s">
        <v>896</v>
      </c>
    </row>
    <row r="139" spans="1:1" x14ac:dyDescent="0.2">
      <c r="A139" s="51"/>
    </row>
    <row r="140" spans="1:1" x14ac:dyDescent="0.2">
      <c r="A140" s="51"/>
    </row>
    <row r="141" spans="1:1" x14ac:dyDescent="0.2">
      <c r="A141" s="51"/>
    </row>
    <row r="142" spans="1:1" x14ac:dyDescent="0.2">
      <c r="A142" s="51"/>
    </row>
    <row r="143" spans="1:1" x14ac:dyDescent="0.2">
      <c r="A143" s="51"/>
    </row>
    <row r="144" spans="1:1" x14ac:dyDescent="0.2">
      <c r="A144" s="51"/>
    </row>
    <row r="145" spans="1:1" x14ac:dyDescent="0.2">
      <c r="A145" s="51"/>
    </row>
    <row r="146" spans="1:1" x14ac:dyDescent="0.2">
      <c r="A146" s="51"/>
    </row>
    <row r="147" spans="1:1" x14ac:dyDescent="0.2">
      <c r="A147" s="51"/>
    </row>
    <row r="148" spans="1:1" x14ac:dyDescent="0.2">
      <c r="A148" s="51"/>
    </row>
    <row r="149" spans="1:1" x14ac:dyDescent="0.2">
      <c r="A149" s="51"/>
    </row>
    <row r="150" spans="1:1" x14ac:dyDescent="0.2">
      <c r="A150" s="51"/>
    </row>
    <row r="151" spans="1:1" x14ac:dyDescent="0.2">
      <c r="A151" s="51"/>
    </row>
  </sheetData>
  <mergeCells count="7">
    <mergeCell ref="A119:G119"/>
    <mergeCell ref="A1:G1"/>
    <mergeCell ref="A107:B107"/>
    <mergeCell ref="A108:B108"/>
    <mergeCell ref="A109:B109"/>
    <mergeCell ref="A110:B110"/>
    <mergeCell ref="A111:B111"/>
  </mergeCells>
  <conditionalFormatting sqref="F2:F3 F5:F118 F120:F65528">
    <cfRule type="cellIs" dxfId="47" priority="1" stopIfTrue="1" operator="between">
      <formula>0.009</formula>
      <formula>-0.009</formula>
    </cfRule>
  </conditionalFormatting>
  <hyperlinks>
    <hyperlink ref="A122"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40"/>
  <sheetViews>
    <sheetView workbookViewId="0">
      <selection sqref="A1:I1"/>
    </sheetView>
  </sheetViews>
  <sheetFormatPr defaultColWidth="9.109375" defaultRowHeight="10.199999999999999" x14ac:dyDescent="0.2"/>
  <cols>
    <col min="1" max="1" width="38.6640625" style="9" bestFit="1" customWidth="1"/>
    <col min="2" max="2" width="32.109375" style="9" bestFit="1" customWidth="1"/>
    <col min="3" max="3" width="25.109375" style="9" bestFit="1" customWidth="1"/>
    <col min="4" max="4" width="15.33203125" style="10" bestFit="1" customWidth="1"/>
    <col min="5" max="5" width="23" style="13" bestFit="1" customWidth="1"/>
    <col min="6" max="6" width="13.5546875" style="14" bestFit="1" customWidth="1"/>
    <col min="7" max="8" width="13.5546875" style="14" customWidth="1"/>
    <col min="9" max="9" width="14.33203125" style="13" customWidth="1"/>
    <col min="10" max="16384" width="9.109375" style="9"/>
  </cols>
  <sheetData>
    <row r="1" spans="1:9" s="1" customFormat="1" ht="13.8" x14ac:dyDescent="0.2">
      <c r="A1" s="84" t="s">
        <v>8</v>
      </c>
      <c r="B1" s="85"/>
      <c r="C1" s="85"/>
      <c r="D1" s="85"/>
      <c r="E1" s="85"/>
      <c r="F1" s="85"/>
      <c r="G1" s="85"/>
      <c r="H1" s="85"/>
      <c r="I1" s="85"/>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5</v>
      </c>
      <c r="D4" s="16" t="s">
        <v>1</v>
      </c>
      <c r="E4" s="15" t="s">
        <v>3</v>
      </c>
      <c r="F4" s="46" t="s">
        <v>758</v>
      </c>
      <c r="G4" s="46" t="s">
        <v>759</v>
      </c>
      <c r="H4" s="47" t="s">
        <v>760</v>
      </c>
      <c r="I4" s="15" t="s">
        <v>6</v>
      </c>
    </row>
    <row r="5" spans="1:9" x14ac:dyDescent="0.2">
      <c r="A5" s="21" t="s">
        <v>86</v>
      </c>
      <c r="B5" s="22"/>
      <c r="C5" s="22"/>
      <c r="D5" s="23"/>
      <c r="E5" s="24"/>
      <c r="F5" s="25"/>
      <c r="G5" s="25"/>
      <c r="H5" s="25"/>
      <c r="I5" s="24"/>
    </row>
    <row r="6" spans="1:9" x14ac:dyDescent="0.2">
      <c r="A6" s="30" t="s">
        <v>48</v>
      </c>
      <c r="B6" s="26"/>
      <c r="C6" s="26"/>
      <c r="D6" s="34"/>
      <c r="E6" s="28"/>
      <c r="F6" s="29"/>
      <c r="G6" s="29"/>
      <c r="H6" s="29"/>
      <c r="I6" s="28"/>
    </row>
    <row r="7" spans="1:9" x14ac:dyDescent="0.2">
      <c r="A7" s="26" t="s">
        <v>88</v>
      </c>
      <c r="B7" s="26" t="s">
        <v>87</v>
      </c>
      <c r="C7" s="26" t="s">
        <v>89</v>
      </c>
      <c r="D7" s="27">
        <v>66950</v>
      </c>
      <c r="E7" s="28">
        <v>926.98969999999997</v>
      </c>
      <c r="F7" s="29">
        <v>6.2040432697438499</v>
      </c>
      <c r="G7" s="29">
        <v>-490.95474999999999</v>
      </c>
      <c r="H7" s="29">
        <v>-3.285801894547776</v>
      </c>
      <c r="I7" s="28"/>
    </row>
    <row r="8" spans="1:9" x14ac:dyDescent="0.2">
      <c r="A8" s="26" t="s">
        <v>96</v>
      </c>
      <c r="B8" s="26" t="s">
        <v>95</v>
      </c>
      <c r="C8" s="26" t="s">
        <v>89</v>
      </c>
      <c r="D8" s="27">
        <v>123500</v>
      </c>
      <c r="E8" s="28">
        <v>899.82100000000003</v>
      </c>
      <c r="F8" s="29">
        <v>6.0222119178068301</v>
      </c>
      <c r="G8" s="29">
        <v>-613.87199999999996</v>
      </c>
      <c r="H8" s="29">
        <v>-4.1084474294419842</v>
      </c>
      <c r="I8" s="28"/>
    </row>
    <row r="9" spans="1:9" x14ac:dyDescent="0.2">
      <c r="A9" s="26" t="s">
        <v>104</v>
      </c>
      <c r="B9" s="26" t="s">
        <v>103</v>
      </c>
      <c r="C9" s="26" t="s">
        <v>105</v>
      </c>
      <c r="D9" s="27">
        <v>37300</v>
      </c>
      <c r="E9" s="28">
        <v>833.59905000000003</v>
      </c>
      <c r="F9" s="29">
        <v>5.5790097514755201</v>
      </c>
      <c r="G9" s="29">
        <v>-673.45500000000004</v>
      </c>
      <c r="H9" s="29">
        <v>-4.5072172433257283</v>
      </c>
      <c r="I9" s="28"/>
    </row>
    <row r="10" spans="1:9" x14ac:dyDescent="0.2">
      <c r="A10" s="26" t="s">
        <v>91</v>
      </c>
      <c r="B10" s="26" t="s">
        <v>90</v>
      </c>
      <c r="C10" s="26" t="s">
        <v>89</v>
      </c>
      <c r="D10" s="27">
        <v>111900</v>
      </c>
      <c r="E10" s="28">
        <v>831.7527</v>
      </c>
      <c r="F10" s="29">
        <v>5.5666527260510801</v>
      </c>
      <c r="G10" s="29">
        <v>-410.82249999999999</v>
      </c>
      <c r="H10" s="29">
        <v>-2.7495025739599295</v>
      </c>
      <c r="I10" s="28"/>
    </row>
    <row r="11" spans="1:9" x14ac:dyDescent="0.2">
      <c r="A11" s="26" t="s">
        <v>149</v>
      </c>
      <c r="B11" s="26" t="s">
        <v>148</v>
      </c>
      <c r="C11" s="26" t="s">
        <v>150</v>
      </c>
      <c r="D11" s="27">
        <v>65800</v>
      </c>
      <c r="E11" s="28">
        <v>606.74180000000001</v>
      </c>
      <c r="F11" s="29">
        <v>4.0607272990867802</v>
      </c>
      <c r="G11" s="29">
        <v>-557.48209999999995</v>
      </c>
      <c r="H11" s="29">
        <v>-3.7310480046409014</v>
      </c>
      <c r="I11" s="28"/>
    </row>
    <row r="12" spans="1:9" x14ac:dyDescent="0.2">
      <c r="A12" s="26" t="s">
        <v>93</v>
      </c>
      <c r="B12" s="26" t="s">
        <v>92</v>
      </c>
      <c r="C12" s="26" t="s">
        <v>94</v>
      </c>
      <c r="D12" s="27">
        <v>37900</v>
      </c>
      <c r="E12" s="28">
        <v>594.10145</v>
      </c>
      <c r="F12" s="29">
        <v>3.9761295108430699</v>
      </c>
      <c r="G12" s="29">
        <v>-198.18539999999999</v>
      </c>
      <c r="H12" s="29">
        <v>-1.3263910020051926</v>
      </c>
      <c r="I12" s="28"/>
    </row>
    <row r="13" spans="1:9" x14ac:dyDescent="0.2">
      <c r="A13" s="26" t="s">
        <v>98</v>
      </c>
      <c r="B13" s="26" t="s">
        <v>97</v>
      </c>
      <c r="C13" s="26" t="s">
        <v>99</v>
      </c>
      <c r="D13" s="27">
        <v>33200</v>
      </c>
      <c r="E13" s="28">
        <v>562.52419999999995</v>
      </c>
      <c r="F13" s="29">
        <v>3.76479315474384</v>
      </c>
      <c r="G13" s="29">
        <v>-273.9898</v>
      </c>
      <c r="H13" s="29">
        <v>-1.8337254175191628</v>
      </c>
      <c r="I13" s="28"/>
    </row>
    <row r="14" spans="1:9" x14ac:dyDescent="0.2">
      <c r="A14" s="26" t="s">
        <v>212</v>
      </c>
      <c r="B14" s="26" t="s">
        <v>211</v>
      </c>
      <c r="C14" s="26" t="s">
        <v>94</v>
      </c>
      <c r="D14" s="27">
        <v>14800</v>
      </c>
      <c r="E14" s="28">
        <v>525.71820000000002</v>
      </c>
      <c r="F14" s="29">
        <v>3.5184624602537098</v>
      </c>
      <c r="G14" s="29">
        <v>-527.87159999999994</v>
      </c>
      <c r="H14" s="29">
        <v>-3.5328744723581265</v>
      </c>
      <c r="I14" s="28"/>
    </row>
    <row r="15" spans="1:9" x14ac:dyDescent="0.2">
      <c r="A15" s="26" t="s">
        <v>101</v>
      </c>
      <c r="B15" s="26" t="s">
        <v>100</v>
      </c>
      <c r="C15" s="26" t="s">
        <v>102</v>
      </c>
      <c r="D15" s="27">
        <v>45150</v>
      </c>
      <c r="E15" s="28">
        <v>333.6585</v>
      </c>
      <c r="F15" s="29">
        <v>2.2330687938796201</v>
      </c>
      <c r="G15" s="29">
        <v>-49.283149999999999</v>
      </c>
      <c r="H15" s="29">
        <v>-0.32983623773735199</v>
      </c>
      <c r="I15" s="28"/>
    </row>
    <row r="16" spans="1:9" x14ac:dyDescent="0.2">
      <c r="A16" s="26" t="s">
        <v>114</v>
      </c>
      <c r="B16" s="26" t="s">
        <v>113</v>
      </c>
      <c r="C16" s="26" t="s">
        <v>89</v>
      </c>
      <c r="D16" s="27">
        <v>14600</v>
      </c>
      <c r="E16" s="28">
        <v>261.4495</v>
      </c>
      <c r="F16" s="29">
        <v>1.74979723167679</v>
      </c>
      <c r="G16" s="29">
        <v>-129.16079999999999</v>
      </c>
      <c r="H16" s="29">
        <v>-0.86443160258925378</v>
      </c>
      <c r="I16" s="28"/>
    </row>
    <row r="17" spans="1:9" x14ac:dyDescent="0.2">
      <c r="A17" s="26" t="s">
        <v>214</v>
      </c>
      <c r="B17" s="26" t="s">
        <v>213</v>
      </c>
      <c r="C17" s="26" t="s">
        <v>128</v>
      </c>
      <c r="D17" s="27">
        <v>7200</v>
      </c>
      <c r="E17" s="28">
        <v>233.07839999999999</v>
      </c>
      <c r="F17" s="29">
        <v>1.55991860410387</v>
      </c>
      <c r="G17" s="29">
        <v>-233.5284</v>
      </c>
      <c r="H17" s="29">
        <v>-1.5629303090574249</v>
      </c>
      <c r="I17" s="28"/>
    </row>
    <row r="18" spans="1:9" x14ac:dyDescent="0.2">
      <c r="A18" s="26" t="s">
        <v>216</v>
      </c>
      <c r="B18" s="26" t="s">
        <v>215</v>
      </c>
      <c r="C18" s="26" t="s">
        <v>217</v>
      </c>
      <c r="D18" s="27">
        <v>41250</v>
      </c>
      <c r="E18" s="28">
        <v>229.63874999999999</v>
      </c>
      <c r="F18" s="29">
        <v>1.53689813534054</v>
      </c>
      <c r="G18" s="29">
        <v>-230.77312500000005</v>
      </c>
      <c r="H18" s="29">
        <v>-1.5444901415776318</v>
      </c>
      <c r="I18" s="28"/>
    </row>
    <row r="19" spans="1:9" x14ac:dyDescent="0.2">
      <c r="A19" s="26" t="s">
        <v>182</v>
      </c>
      <c r="B19" s="26" t="s">
        <v>181</v>
      </c>
      <c r="C19" s="26" t="s">
        <v>117</v>
      </c>
      <c r="D19" s="27">
        <v>79550</v>
      </c>
      <c r="E19" s="28">
        <v>192.78942499999999</v>
      </c>
      <c r="F19" s="29">
        <v>1.29027748059017</v>
      </c>
      <c r="G19" s="29">
        <v>-114.699375</v>
      </c>
      <c r="H19" s="29">
        <v>-0.76764594634932415</v>
      </c>
      <c r="I19" s="28"/>
    </row>
    <row r="20" spans="1:9" x14ac:dyDescent="0.2">
      <c r="A20" s="26" t="s">
        <v>110</v>
      </c>
      <c r="B20" s="26" t="s">
        <v>109</v>
      </c>
      <c r="C20" s="26" t="s">
        <v>94</v>
      </c>
      <c r="D20" s="27">
        <v>15700</v>
      </c>
      <c r="E20" s="28">
        <v>169.44225</v>
      </c>
      <c r="F20" s="29">
        <v>1.1340223637034501</v>
      </c>
      <c r="G20" s="29"/>
      <c r="H20" s="29"/>
      <c r="I20" s="28"/>
    </row>
    <row r="21" spans="1:9" x14ac:dyDescent="0.2">
      <c r="A21" s="26" t="s">
        <v>112</v>
      </c>
      <c r="B21" s="26" t="s">
        <v>111</v>
      </c>
      <c r="C21" s="26" t="s">
        <v>89</v>
      </c>
      <c r="D21" s="27">
        <v>30300</v>
      </c>
      <c r="E21" s="28">
        <v>150.37889999999999</v>
      </c>
      <c r="F21" s="29">
        <v>1.0064375067559901</v>
      </c>
      <c r="G21" s="29"/>
      <c r="H21" s="29"/>
      <c r="I21" s="28"/>
    </row>
    <row r="22" spans="1:9" x14ac:dyDescent="0.2">
      <c r="A22" s="26" t="s">
        <v>107</v>
      </c>
      <c r="B22" s="26" t="s">
        <v>106</v>
      </c>
      <c r="C22" s="26" t="s">
        <v>108</v>
      </c>
      <c r="D22" s="27">
        <v>40400</v>
      </c>
      <c r="E22" s="28">
        <v>150.36879999999999</v>
      </c>
      <c r="F22" s="29">
        <v>1.0063699107114801</v>
      </c>
      <c r="G22" s="29"/>
      <c r="H22" s="29"/>
      <c r="I22" s="28"/>
    </row>
    <row r="23" spans="1:9" x14ac:dyDescent="0.2">
      <c r="A23" s="26" t="s">
        <v>116</v>
      </c>
      <c r="B23" s="26" t="s">
        <v>115</v>
      </c>
      <c r="C23" s="26" t="s">
        <v>117</v>
      </c>
      <c r="D23" s="27">
        <v>94500</v>
      </c>
      <c r="E23" s="28">
        <v>147.60900000000001</v>
      </c>
      <c r="F23" s="29">
        <v>0.98789945886520603</v>
      </c>
      <c r="G23" s="29"/>
      <c r="H23" s="29"/>
      <c r="I23" s="28"/>
    </row>
    <row r="24" spans="1:9" x14ac:dyDescent="0.2">
      <c r="A24" s="26" t="s">
        <v>219</v>
      </c>
      <c r="B24" s="26" t="s">
        <v>218</v>
      </c>
      <c r="C24" s="26" t="s">
        <v>134</v>
      </c>
      <c r="D24" s="27">
        <v>12000</v>
      </c>
      <c r="E24" s="28">
        <v>144.24600000000001</v>
      </c>
      <c r="F24" s="29">
        <v>0.96539198384563596</v>
      </c>
      <c r="G24" s="29">
        <v>-144.61800000000002</v>
      </c>
      <c r="H24" s="29">
        <v>-0.96788165994057573</v>
      </c>
      <c r="I24" s="28"/>
    </row>
    <row r="25" spans="1:9" x14ac:dyDescent="0.2">
      <c r="A25" s="26" t="s">
        <v>130</v>
      </c>
      <c r="B25" s="26" t="s">
        <v>129</v>
      </c>
      <c r="C25" s="26" t="s">
        <v>131</v>
      </c>
      <c r="D25" s="27">
        <v>2700</v>
      </c>
      <c r="E25" s="28">
        <v>111.56265</v>
      </c>
      <c r="F25" s="29">
        <v>0.74665285697056705</v>
      </c>
      <c r="G25" s="29"/>
      <c r="H25" s="29"/>
      <c r="I25" s="28"/>
    </row>
    <row r="26" spans="1:9" x14ac:dyDescent="0.2">
      <c r="A26" s="26" t="s">
        <v>119</v>
      </c>
      <c r="B26" s="26" t="s">
        <v>118</v>
      </c>
      <c r="C26" s="26" t="s">
        <v>120</v>
      </c>
      <c r="D26" s="27">
        <v>70000</v>
      </c>
      <c r="E26" s="28">
        <v>111.405</v>
      </c>
      <c r="F26" s="29">
        <v>0.745597756335171</v>
      </c>
      <c r="G26" s="29"/>
      <c r="H26" s="29"/>
      <c r="I26" s="28"/>
    </row>
    <row r="27" spans="1:9" x14ac:dyDescent="0.2">
      <c r="A27" s="26" t="s">
        <v>156</v>
      </c>
      <c r="B27" s="26" t="s">
        <v>155</v>
      </c>
      <c r="C27" s="26" t="s">
        <v>157</v>
      </c>
      <c r="D27" s="27">
        <v>70000</v>
      </c>
      <c r="E27" s="28">
        <v>108.01</v>
      </c>
      <c r="F27" s="29">
        <v>0.72287611563001497</v>
      </c>
      <c r="G27" s="29"/>
      <c r="H27" s="29"/>
      <c r="I27" s="28"/>
    </row>
    <row r="28" spans="1:9" x14ac:dyDescent="0.2">
      <c r="A28" s="26" t="s">
        <v>136</v>
      </c>
      <c r="B28" s="26" t="s">
        <v>135</v>
      </c>
      <c r="C28" s="26" t="s">
        <v>137</v>
      </c>
      <c r="D28" s="27">
        <v>36500</v>
      </c>
      <c r="E28" s="28">
        <v>104.2075</v>
      </c>
      <c r="F28" s="29">
        <v>0.697427208772473</v>
      </c>
      <c r="G28" s="29"/>
      <c r="H28" s="29"/>
      <c r="I28" s="28"/>
    </row>
    <row r="29" spans="1:9" x14ac:dyDescent="0.2">
      <c r="A29" s="26" t="s">
        <v>122</v>
      </c>
      <c r="B29" s="26" t="s">
        <v>121</v>
      </c>
      <c r="C29" s="26" t="s">
        <v>123</v>
      </c>
      <c r="D29" s="27">
        <v>6200</v>
      </c>
      <c r="E29" s="28">
        <v>98.325800000000001</v>
      </c>
      <c r="F29" s="29">
        <v>0.65806288649397104</v>
      </c>
      <c r="G29" s="29"/>
      <c r="H29" s="29"/>
      <c r="I29" s="28"/>
    </row>
    <row r="30" spans="1:9" x14ac:dyDescent="0.2">
      <c r="A30" s="26" t="s">
        <v>125</v>
      </c>
      <c r="B30" s="26" t="s">
        <v>124</v>
      </c>
      <c r="C30" s="26" t="s">
        <v>108</v>
      </c>
      <c r="D30" s="27">
        <v>5500</v>
      </c>
      <c r="E30" s="28">
        <v>93.076499999999996</v>
      </c>
      <c r="F30" s="29">
        <v>0.62293101357686398</v>
      </c>
      <c r="G30" s="29"/>
      <c r="H30" s="29"/>
      <c r="I30" s="28"/>
    </row>
    <row r="31" spans="1:9" x14ac:dyDescent="0.2">
      <c r="A31" s="26" t="s">
        <v>192</v>
      </c>
      <c r="B31" s="26" t="s">
        <v>191</v>
      </c>
      <c r="C31" s="26" t="s">
        <v>193</v>
      </c>
      <c r="D31" s="27">
        <v>61251</v>
      </c>
      <c r="E31" s="28">
        <v>90.712731000000005</v>
      </c>
      <c r="F31" s="29">
        <v>0.60711106956272998</v>
      </c>
      <c r="G31" s="29"/>
      <c r="H31" s="29"/>
      <c r="I31" s="28"/>
    </row>
    <row r="32" spans="1:9" x14ac:dyDescent="0.2">
      <c r="A32" s="26" t="s">
        <v>154</v>
      </c>
      <c r="B32" s="26" t="s">
        <v>153</v>
      </c>
      <c r="C32" s="26" t="s">
        <v>150</v>
      </c>
      <c r="D32" s="27">
        <v>19200</v>
      </c>
      <c r="E32" s="28">
        <v>84.019199999999998</v>
      </c>
      <c r="F32" s="29">
        <v>0.56231342407500595</v>
      </c>
      <c r="G32" s="29"/>
      <c r="H32" s="29"/>
      <c r="I32" s="28"/>
    </row>
    <row r="33" spans="1:9" x14ac:dyDescent="0.2">
      <c r="A33" s="26" t="s">
        <v>133</v>
      </c>
      <c r="B33" s="26" t="s">
        <v>132</v>
      </c>
      <c r="C33" s="26" t="s">
        <v>134</v>
      </c>
      <c r="D33" s="27">
        <v>9900</v>
      </c>
      <c r="E33" s="28">
        <v>82.254149999999996</v>
      </c>
      <c r="F33" s="29">
        <v>0.55050051334551098</v>
      </c>
      <c r="G33" s="29"/>
      <c r="H33" s="29"/>
      <c r="I33" s="28"/>
    </row>
    <row r="34" spans="1:9" x14ac:dyDescent="0.2">
      <c r="A34" s="26" t="s">
        <v>139</v>
      </c>
      <c r="B34" s="26" t="s">
        <v>138</v>
      </c>
      <c r="C34" s="26" t="s">
        <v>128</v>
      </c>
      <c r="D34" s="27">
        <v>6907</v>
      </c>
      <c r="E34" s="28">
        <v>78.487694500000003</v>
      </c>
      <c r="F34" s="29">
        <v>0.52529284070840998</v>
      </c>
      <c r="G34" s="29"/>
      <c r="H34" s="29"/>
      <c r="I34" s="28"/>
    </row>
    <row r="35" spans="1:9" x14ac:dyDescent="0.2">
      <c r="A35" s="26" t="s">
        <v>141</v>
      </c>
      <c r="B35" s="26" t="s">
        <v>140</v>
      </c>
      <c r="C35" s="26" t="s">
        <v>142</v>
      </c>
      <c r="D35" s="27">
        <v>4900</v>
      </c>
      <c r="E35" s="28">
        <v>78.159899999999993</v>
      </c>
      <c r="F35" s="29">
        <v>0.52309901777641399</v>
      </c>
      <c r="G35" s="29"/>
      <c r="H35" s="29"/>
      <c r="I35" s="28"/>
    </row>
    <row r="36" spans="1:9" x14ac:dyDescent="0.2">
      <c r="A36" s="26" t="s">
        <v>159</v>
      </c>
      <c r="B36" s="26" t="s">
        <v>158</v>
      </c>
      <c r="C36" s="26" t="s">
        <v>150</v>
      </c>
      <c r="D36" s="27">
        <v>2000</v>
      </c>
      <c r="E36" s="28">
        <v>74.590999999999994</v>
      </c>
      <c r="F36" s="29">
        <v>0.49921352042365003</v>
      </c>
      <c r="G36" s="29"/>
      <c r="H36" s="29"/>
      <c r="I36" s="28"/>
    </row>
    <row r="37" spans="1:9" x14ac:dyDescent="0.2">
      <c r="A37" s="26" t="s">
        <v>221</v>
      </c>
      <c r="B37" s="26" t="s">
        <v>220</v>
      </c>
      <c r="C37" s="26" t="s">
        <v>217</v>
      </c>
      <c r="D37" s="27">
        <v>14000</v>
      </c>
      <c r="E37" s="28">
        <v>73.037999999999997</v>
      </c>
      <c r="F37" s="29">
        <v>0.48881979199504699</v>
      </c>
      <c r="G37" s="29">
        <v>-73.423000000000016</v>
      </c>
      <c r="H37" s="29">
        <v>-0.49139647289975574</v>
      </c>
      <c r="I37" s="28"/>
    </row>
    <row r="38" spans="1:9" x14ac:dyDescent="0.2">
      <c r="A38" s="26" t="s">
        <v>144</v>
      </c>
      <c r="B38" s="26" t="s">
        <v>143</v>
      </c>
      <c r="C38" s="26" t="s">
        <v>120</v>
      </c>
      <c r="D38" s="27">
        <v>33500</v>
      </c>
      <c r="E38" s="28">
        <v>68.3065</v>
      </c>
      <c r="F38" s="29">
        <v>0.45715338757783203</v>
      </c>
      <c r="G38" s="29"/>
      <c r="H38" s="29"/>
      <c r="I38" s="28"/>
    </row>
    <row r="39" spans="1:9" x14ac:dyDescent="0.2">
      <c r="A39" s="26" t="s">
        <v>127</v>
      </c>
      <c r="B39" s="26" t="s">
        <v>126</v>
      </c>
      <c r="C39" s="26" t="s">
        <v>128</v>
      </c>
      <c r="D39" s="27">
        <v>5000</v>
      </c>
      <c r="E39" s="28">
        <v>63.077500000000001</v>
      </c>
      <c r="F39" s="29">
        <v>0.42215737601752001</v>
      </c>
      <c r="G39" s="29"/>
      <c r="H39" s="29"/>
      <c r="I39" s="28"/>
    </row>
    <row r="40" spans="1:9" x14ac:dyDescent="0.2">
      <c r="A40" s="26" t="s">
        <v>161</v>
      </c>
      <c r="B40" s="26" t="s">
        <v>160</v>
      </c>
      <c r="C40" s="26" t="s">
        <v>89</v>
      </c>
      <c r="D40" s="27">
        <v>44500</v>
      </c>
      <c r="E40" s="28">
        <v>61.009500000000003</v>
      </c>
      <c r="F40" s="29">
        <v>0.40831691858651398</v>
      </c>
      <c r="G40" s="29"/>
      <c r="H40" s="29"/>
      <c r="I40" s="28"/>
    </row>
    <row r="41" spans="1:9" x14ac:dyDescent="0.2">
      <c r="A41" s="26" t="s">
        <v>146</v>
      </c>
      <c r="B41" s="26" t="s">
        <v>145</v>
      </c>
      <c r="C41" s="26" t="s">
        <v>147</v>
      </c>
      <c r="D41" s="27">
        <v>11000</v>
      </c>
      <c r="E41" s="28">
        <v>60.06</v>
      </c>
      <c r="F41" s="29">
        <v>0.40196222113451302</v>
      </c>
      <c r="G41" s="29"/>
      <c r="H41" s="29"/>
      <c r="I41" s="28"/>
    </row>
    <row r="42" spans="1:9" x14ac:dyDescent="0.2">
      <c r="A42" s="26" t="s">
        <v>163</v>
      </c>
      <c r="B42" s="26" t="s">
        <v>162</v>
      </c>
      <c r="C42" s="26" t="s">
        <v>147</v>
      </c>
      <c r="D42" s="27">
        <v>12300</v>
      </c>
      <c r="E42" s="28">
        <v>58.627949999999998</v>
      </c>
      <c r="F42" s="29">
        <v>0.39237797207064901</v>
      </c>
      <c r="G42" s="29"/>
      <c r="H42" s="29"/>
      <c r="I42" s="28"/>
    </row>
    <row r="43" spans="1:9" x14ac:dyDescent="0.2">
      <c r="A43" s="26" t="s">
        <v>177</v>
      </c>
      <c r="B43" s="26" t="s">
        <v>176</v>
      </c>
      <c r="C43" s="26" t="s">
        <v>178</v>
      </c>
      <c r="D43" s="27">
        <v>35700</v>
      </c>
      <c r="E43" s="28">
        <v>57.99465</v>
      </c>
      <c r="F43" s="29">
        <v>0.38813949929934499</v>
      </c>
      <c r="G43" s="29"/>
      <c r="H43" s="29"/>
      <c r="I43" s="28"/>
    </row>
    <row r="44" spans="1:9" x14ac:dyDescent="0.2">
      <c r="A44" s="26" t="s">
        <v>165</v>
      </c>
      <c r="B44" s="26" t="s">
        <v>164</v>
      </c>
      <c r="C44" s="26" t="s">
        <v>166</v>
      </c>
      <c r="D44" s="27">
        <v>11000</v>
      </c>
      <c r="E44" s="28">
        <v>57.832500000000003</v>
      </c>
      <c r="F44" s="29">
        <v>0.38705428161441402</v>
      </c>
      <c r="G44" s="29"/>
      <c r="H44" s="29"/>
      <c r="I44" s="28"/>
    </row>
    <row r="45" spans="1:9" x14ac:dyDescent="0.2">
      <c r="A45" s="26" t="s">
        <v>180</v>
      </c>
      <c r="B45" s="26" t="s">
        <v>179</v>
      </c>
      <c r="C45" s="26" t="s">
        <v>128</v>
      </c>
      <c r="D45" s="27">
        <v>15000</v>
      </c>
      <c r="E45" s="28">
        <v>57.72</v>
      </c>
      <c r="F45" s="29">
        <v>0.386301355376025</v>
      </c>
      <c r="G45" s="29"/>
      <c r="H45" s="29"/>
      <c r="I45" s="28"/>
    </row>
    <row r="46" spans="1:9" x14ac:dyDescent="0.2">
      <c r="A46" s="26" t="s">
        <v>188</v>
      </c>
      <c r="B46" s="26" t="s">
        <v>187</v>
      </c>
      <c r="C46" s="26" t="s">
        <v>128</v>
      </c>
      <c r="D46" s="27">
        <v>12200</v>
      </c>
      <c r="E46" s="28">
        <v>57.2851</v>
      </c>
      <c r="F46" s="29">
        <v>0.383390709855356</v>
      </c>
      <c r="G46" s="29"/>
      <c r="H46" s="29"/>
      <c r="I46" s="28"/>
    </row>
    <row r="47" spans="1:9" x14ac:dyDescent="0.2">
      <c r="A47" s="26" t="s">
        <v>168</v>
      </c>
      <c r="B47" s="26" t="s">
        <v>167</v>
      </c>
      <c r="C47" s="26" t="s">
        <v>169</v>
      </c>
      <c r="D47" s="27">
        <v>37200</v>
      </c>
      <c r="E47" s="28">
        <v>56.990400000000001</v>
      </c>
      <c r="F47" s="29">
        <v>0.38141837774466097</v>
      </c>
      <c r="G47" s="29"/>
      <c r="H47" s="29"/>
      <c r="I47" s="28"/>
    </row>
    <row r="48" spans="1:9" x14ac:dyDescent="0.2">
      <c r="A48" s="26" t="s">
        <v>171</v>
      </c>
      <c r="B48" s="26" t="s">
        <v>170</v>
      </c>
      <c r="C48" s="26" t="s">
        <v>120</v>
      </c>
      <c r="D48" s="27">
        <v>20400</v>
      </c>
      <c r="E48" s="28">
        <v>53.437800000000003</v>
      </c>
      <c r="F48" s="29">
        <v>0.357641971037993</v>
      </c>
      <c r="G48" s="29"/>
      <c r="H48" s="29"/>
      <c r="I48" s="28"/>
    </row>
    <row r="49" spans="1:11" x14ac:dyDescent="0.2">
      <c r="A49" s="26" t="s">
        <v>173</v>
      </c>
      <c r="B49" s="26" t="s">
        <v>172</v>
      </c>
      <c r="C49" s="26" t="s">
        <v>147</v>
      </c>
      <c r="D49" s="27">
        <v>4000</v>
      </c>
      <c r="E49" s="28">
        <v>53.097999999999999</v>
      </c>
      <c r="F49" s="29">
        <v>0.35536779916417499</v>
      </c>
      <c r="G49" s="29"/>
      <c r="H49" s="29"/>
      <c r="I49" s="28"/>
    </row>
    <row r="50" spans="1:11" x14ac:dyDescent="0.2">
      <c r="A50" s="26" t="s">
        <v>175</v>
      </c>
      <c r="B50" s="26" t="s">
        <v>174</v>
      </c>
      <c r="C50" s="26" t="s">
        <v>108</v>
      </c>
      <c r="D50" s="27">
        <v>800</v>
      </c>
      <c r="E50" s="28">
        <v>53.042000000000002</v>
      </c>
      <c r="F50" s="29">
        <v>0.35499300921439902</v>
      </c>
      <c r="G50" s="29"/>
      <c r="H50" s="29"/>
      <c r="I50" s="28"/>
    </row>
    <row r="51" spans="1:11" x14ac:dyDescent="0.2">
      <c r="A51" s="26" t="s">
        <v>184</v>
      </c>
      <c r="B51" s="26" t="s">
        <v>183</v>
      </c>
      <c r="C51" s="26" t="s">
        <v>131</v>
      </c>
      <c r="D51" s="27">
        <v>14400</v>
      </c>
      <c r="E51" s="28">
        <v>50.702399999999997</v>
      </c>
      <c r="F51" s="29">
        <v>0.339334820526982</v>
      </c>
      <c r="G51" s="29"/>
      <c r="H51" s="29"/>
      <c r="I51" s="28"/>
    </row>
    <row r="52" spans="1:11" x14ac:dyDescent="0.2">
      <c r="A52" s="26" t="s">
        <v>152</v>
      </c>
      <c r="B52" s="26" t="s">
        <v>151</v>
      </c>
      <c r="C52" s="26" t="s">
        <v>123</v>
      </c>
      <c r="D52" s="27">
        <v>5800</v>
      </c>
      <c r="E52" s="28">
        <v>50.045299999999997</v>
      </c>
      <c r="F52" s="29">
        <v>0.334937062027024</v>
      </c>
      <c r="G52" s="29"/>
      <c r="H52" s="29"/>
      <c r="I52" s="28"/>
    </row>
    <row r="53" spans="1:11" x14ac:dyDescent="0.2">
      <c r="A53" s="26" t="s">
        <v>195</v>
      </c>
      <c r="B53" s="26" t="s">
        <v>194</v>
      </c>
      <c r="C53" s="26" t="s">
        <v>196</v>
      </c>
      <c r="D53" s="27">
        <v>3000</v>
      </c>
      <c r="E53" s="28">
        <v>42.905999999999999</v>
      </c>
      <c r="F53" s="29">
        <v>0.28715602830498499</v>
      </c>
      <c r="G53" s="29"/>
      <c r="H53" s="29"/>
      <c r="I53" s="28"/>
    </row>
    <row r="54" spans="1:11" x14ac:dyDescent="0.2">
      <c r="A54" s="26" t="s">
        <v>186</v>
      </c>
      <c r="B54" s="26" t="s">
        <v>185</v>
      </c>
      <c r="C54" s="26" t="s">
        <v>108</v>
      </c>
      <c r="D54" s="27">
        <v>11600</v>
      </c>
      <c r="E54" s="28">
        <v>40.814599999999999</v>
      </c>
      <c r="F54" s="29">
        <v>0.27315896221639502</v>
      </c>
      <c r="G54" s="29"/>
      <c r="H54" s="29"/>
      <c r="I54" s="28"/>
    </row>
    <row r="55" spans="1:11" x14ac:dyDescent="0.2">
      <c r="A55" s="26" t="s">
        <v>190</v>
      </c>
      <c r="B55" s="26" t="s">
        <v>189</v>
      </c>
      <c r="C55" s="26" t="s">
        <v>137</v>
      </c>
      <c r="D55" s="27">
        <v>52400</v>
      </c>
      <c r="E55" s="28">
        <v>37.597000000000001</v>
      </c>
      <c r="F55" s="29">
        <v>0.25162460253070701</v>
      </c>
      <c r="G55" s="29"/>
      <c r="H55" s="29"/>
      <c r="I55" s="28"/>
    </row>
    <row r="56" spans="1:11" x14ac:dyDescent="0.2">
      <c r="A56" s="26" t="s">
        <v>198</v>
      </c>
      <c r="B56" s="26" t="s">
        <v>197</v>
      </c>
      <c r="C56" s="26" t="s">
        <v>199</v>
      </c>
      <c r="D56" s="27">
        <v>4400</v>
      </c>
      <c r="E56" s="28">
        <v>29.402999999999999</v>
      </c>
      <c r="F56" s="29">
        <v>0.19678480166530299</v>
      </c>
      <c r="G56" s="29"/>
      <c r="H56" s="29"/>
      <c r="I56" s="28"/>
    </row>
    <row r="57" spans="1:11" x14ac:dyDescent="0.2">
      <c r="A57" s="26" t="s">
        <v>201</v>
      </c>
      <c r="B57" s="26" t="s">
        <v>200</v>
      </c>
      <c r="C57" s="26" t="s">
        <v>202</v>
      </c>
      <c r="D57" s="27">
        <v>1200</v>
      </c>
      <c r="E57" s="28">
        <v>28.773599999999998</v>
      </c>
      <c r="F57" s="29">
        <v>0.19257243033693</v>
      </c>
      <c r="G57" s="29"/>
      <c r="H57" s="29"/>
      <c r="I57" s="28"/>
    </row>
    <row r="58" spans="1:11" x14ac:dyDescent="0.2">
      <c r="A58" s="26" t="s">
        <v>223</v>
      </c>
      <c r="B58" s="26" t="s">
        <v>222</v>
      </c>
      <c r="C58" s="26" t="s">
        <v>89</v>
      </c>
      <c r="D58" s="27">
        <v>10000</v>
      </c>
      <c r="E58" s="28">
        <v>9.6</v>
      </c>
      <c r="F58" s="29">
        <v>6.4249705675846203E-2</v>
      </c>
      <c r="G58" s="29">
        <v>-9.6300000000000008</v>
      </c>
      <c r="H58" s="29">
        <v>-6.4450486006083205E-2</v>
      </c>
      <c r="I58" s="28"/>
    </row>
    <row r="59" spans="1:11" x14ac:dyDescent="0.2">
      <c r="A59" s="30" t="s">
        <v>32</v>
      </c>
      <c r="B59" s="30"/>
      <c r="C59" s="30"/>
      <c r="D59" s="31"/>
      <c r="E59" s="32">
        <f>SUM(E7:E58)</f>
        <v>10030.081550500003</v>
      </c>
      <c r="F59" s="33">
        <f>SUM(F7:F58)</f>
        <v>67.128102867120845</v>
      </c>
      <c r="G59" s="32">
        <f>SUM(G7:G58)</f>
        <v>-4731.7490000000007</v>
      </c>
      <c r="H59" s="33">
        <f>SUM(H7:H58)</f>
        <v>-31.668070893956202</v>
      </c>
      <c r="I59" s="32"/>
      <c r="J59" s="18"/>
      <c r="K59" s="18"/>
    </row>
    <row r="60" spans="1:11" x14ac:dyDescent="0.2">
      <c r="A60" s="26"/>
      <c r="B60" s="26"/>
      <c r="C60" s="26"/>
      <c r="D60" s="34"/>
      <c r="E60" s="28"/>
      <c r="F60" s="29"/>
      <c r="G60" s="29"/>
      <c r="H60" s="29"/>
      <c r="I60" s="28"/>
    </row>
    <row r="61" spans="1:11" x14ac:dyDescent="0.2">
      <c r="A61" s="30" t="s">
        <v>49</v>
      </c>
      <c r="B61" s="26"/>
      <c r="C61" s="26"/>
      <c r="D61" s="34"/>
      <c r="E61" s="28"/>
      <c r="F61" s="29"/>
      <c r="G61" s="29"/>
      <c r="H61" s="29"/>
      <c r="I61" s="28"/>
    </row>
    <row r="62" spans="1:11" x14ac:dyDescent="0.2">
      <c r="A62" s="30" t="s">
        <v>52</v>
      </c>
      <c r="B62" s="26"/>
      <c r="C62" s="26"/>
      <c r="D62" s="34"/>
      <c r="E62" s="28"/>
      <c r="F62" s="29"/>
      <c r="G62" s="29"/>
      <c r="H62" s="29"/>
      <c r="I62" s="28"/>
    </row>
    <row r="63" spans="1:11" x14ac:dyDescent="0.2">
      <c r="A63" s="26" t="s">
        <v>54</v>
      </c>
      <c r="B63" s="26" t="s">
        <v>53</v>
      </c>
      <c r="C63" s="26" t="s">
        <v>70</v>
      </c>
      <c r="D63" s="27">
        <v>1500000</v>
      </c>
      <c r="E63" s="28">
        <v>1490.5335</v>
      </c>
      <c r="F63" s="29">
        <v>9.9756602786446695</v>
      </c>
      <c r="G63" s="29"/>
      <c r="H63" s="29"/>
      <c r="I63" s="28">
        <v>3.8001999999999998</v>
      </c>
    </row>
    <row r="64" spans="1:11" x14ac:dyDescent="0.2">
      <c r="A64" s="26" t="s">
        <v>66</v>
      </c>
      <c r="B64" s="26" t="s">
        <v>65</v>
      </c>
      <c r="C64" s="26" t="s">
        <v>70</v>
      </c>
      <c r="D64" s="27">
        <v>500000</v>
      </c>
      <c r="E64" s="28">
        <v>497.96699999999998</v>
      </c>
      <c r="F64" s="29">
        <v>3.33273262357126</v>
      </c>
      <c r="G64" s="29"/>
      <c r="H64" s="29"/>
      <c r="I64" s="28">
        <v>3.7258</v>
      </c>
    </row>
    <row r="65" spans="1:11" x14ac:dyDescent="0.2">
      <c r="A65" s="30" t="s">
        <v>32</v>
      </c>
      <c r="B65" s="30"/>
      <c r="C65" s="30"/>
      <c r="D65" s="31"/>
      <c r="E65" s="32">
        <f>SUM(E62:E64)</f>
        <v>1988.5005000000001</v>
      </c>
      <c r="F65" s="33">
        <f>SUM(F62:F64)</f>
        <v>13.30839290221593</v>
      </c>
      <c r="G65" s="33"/>
      <c r="H65" s="33"/>
      <c r="I65" s="32"/>
      <c r="J65" s="18"/>
      <c r="K65" s="18"/>
    </row>
    <row r="66" spans="1:11" x14ac:dyDescent="0.2">
      <c r="A66" s="26"/>
      <c r="B66" s="26"/>
      <c r="C66" s="26"/>
      <c r="D66" s="34"/>
      <c r="E66" s="28"/>
      <c r="F66" s="29"/>
      <c r="G66" s="29"/>
      <c r="H66" s="29"/>
      <c r="I66" s="28"/>
    </row>
    <row r="67" spans="1:11" x14ac:dyDescent="0.2">
      <c r="A67" s="30" t="s">
        <v>67</v>
      </c>
      <c r="B67" s="26"/>
      <c r="C67" s="26"/>
      <c r="D67" s="34"/>
      <c r="E67" s="28"/>
      <c r="F67" s="29"/>
      <c r="G67" s="29"/>
      <c r="H67" s="29"/>
      <c r="I67" s="28"/>
    </row>
    <row r="68" spans="1:11" x14ac:dyDescent="0.2">
      <c r="A68" s="26" t="s">
        <v>69</v>
      </c>
      <c r="B68" s="26" t="s">
        <v>68</v>
      </c>
      <c r="C68" s="26" t="s">
        <v>70</v>
      </c>
      <c r="D68" s="27">
        <v>300000</v>
      </c>
      <c r="E68" s="28">
        <v>291.0813</v>
      </c>
      <c r="F68" s="29">
        <v>1.94811331799403</v>
      </c>
      <c r="G68" s="29"/>
      <c r="H68" s="29"/>
      <c r="I68" s="28">
        <v>6.4942000000000002</v>
      </c>
    </row>
    <row r="69" spans="1:11" x14ac:dyDescent="0.2">
      <c r="A69" s="30" t="s">
        <v>32</v>
      </c>
      <c r="B69" s="30"/>
      <c r="C69" s="30"/>
      <c r="D69" s="31"/>
      <c r="E69" s="32">
        <f>SUM(E68:E68)</f>
        <v>291.0813</v>
      </c>
      <c r="F69" s="33">
        <f>SUM(F68:F68)</f>
        <v>1.94811331799403</v>
      </c>
      <c r="G69" s="33"/>
      <c r="H69" s="33"/>
      <c r="I69" s="32"/>
      <c r="J69" s="18"/>
      <c r="K69" s="18"/>
    </row>
    <row r="70" spans="1:11" x14ac:dyDescent="0.2">
      <c r="A70" s="26"/>
      <c r="B70" s="26"/>
      <c r="C70" s="26"/>
      <c r="D70" s="34"/>
      <c r="E70" s="28"/>
      <c r="F70" s="29"/>
      <c r="G70" s="29"/>
      <c r="H70" s="29"/>
      <c r="I70" s="28"/>
    </row>
    <row r="71" spans="1:11" x14ac:dyDescent="0.2">
      <c r="A71" s="30" t="s">
        <v>33</v>
      </c>
      <c r="B71" s="30"/>
      <c r="C71" s="30"/>
      <c r="D71" s="31"/>
      <c r="E71" s="32">
        <f>E59+E65+E69</f>
        <v>12309.663350500003</v>
      </c>
      <c r="F71" s="33">
        <f>F59+F65+F69</f>
        <v>82.384609087330801</v>
      </c>
      <c r="G71" s="33"/>
      <c r="H71" s="33"/>
      <c r="I71" s="32"/>
      <c r="J71" s="18"/>
      <c r="K71" s="18"/>
    </row>
    <row r="72" spans="1:11" x14ac:dyDescent="0.2">
      <c r="A72" s="30"/>
      <c r="B72" s="30"/>
      <c r="C72" s="30"/>
      <c r="D72" s="31"/>
      <c r="E72" s="32"/>
      <c r="F72" s="33"/>
      <c r="G72" s="33"/>
      <c r="H72" s="33"/>
      <c r="I72" s="32"/>
      <c r="J72" s="18"/>
      <c r="K72" s="18"/>
    </row>
    <row r="73" spans="1:11" x14ac:dyDescent="0.2">
      <c r="A73" s="30" t="s">
        <v>1221</v>
      </c>
      <c r="B73" s="30"/>
      <c r="C73" s="30"/>
      <c r="D73" s="31"/>
      <c r="E73" s="32">
        <v>2032.8319300000001</v>
      </c>
      <c r="F73" s="33">
        <f>E73/E76*100</f>
        <v>13.605088874058582</v>
      </c>
      <c r="G73" s="33"/>
      <c r="H73" s="33"/>
      <c r="I73" s="32"/>
      <c r="J73" s="18"/>
      <c r="K73" s="18"/>
    </row>
    <row r="74" spans="1:11" x14ac:dyDescent="0.2">
      <c r="A74" s="30" t="s">
        <v>35</v>
      </c>
      <c r="B74" s="30"/>
      <c r="C74" s="30"/>
      <c r="D74" s="31"/>
      <c r="E74" s="32">
        <f>(E76-(E59+E65+E69))-2032.83193</f>
        <v>599.20740749999663</v>
      </c>
      <c r="F74" s="33">
        <f>(F76-(F59+F65+F69))-13.6050888740586</f>
        <v>4.0103020386106163</v>
      </c>
      <c r="G74" s="33"/>
      <c r="H74" s="33"/>
      <c r="I74" s="32"/>
      <c r="J74" s="18"/>
      <c r="K74" s="18"/>
    </row>
    <row r="75" spans="1:11" x14ac:dyDescent="0.2">
      <c r="A75" s="30"/>
      <c r="B75" s="30"/>
      <c r="C75" s="30"/>
      <c r="D75" s="31"/>
      <c r="E75" s="32"/>
      <c r="F75" s="33"/>
      <c r="G75" s="33"/>
      <c r="H75" s="33"/>
      <c r="I75" s="32"/>
      <c r="J75" s="18"/>
      <c r="K75" s="18"/>
    </row>
    <row r="76" spans="1:11" x14ac:dyDescent="0.2">
      <c r="A76" s="35" t="s">
        <v>34</v>
      </c>
      <c r="B76" s="35"/>
      <c r="C76" s="35"/>
      <c r="D76" s="36"/>
      <c r="E76" s="37">
        <v>14941.702687999999</v>
      </c>
      <c r="F76" s="38">
        <v>100</v>
      </c>
      <c r="G76" s="38"/>
      <c r="H76" s="38"/>
      <c r="I76" s="37"/>
      <c r="J76" s="18"/>
      <c r="K76" s="18"/>
    </row>
    <row r="79" spans="1:11" x14ac:dyDescent="0.2">
      <c r="A79" s="18" t="s">
        <v>37</v>
      </c>
    </row>
    <row r="80" spans="1:11" x14ac:dyDescent="0.2">
      <c r="A80" s="18" t="s">
        <v>38</v>
      </c>
    </row>
    <row r="81" spans="1:4" x14ac:dyDescent="0.2">
      <c r="A81" s="18" t="s">
        <v>39</v>
      </c>
      <c r="B81" s="18"/>
      <c r="C81" s="39" t="s">
        <v>41</v>
      </c>
      <c r="D81" s="19" t="s">
        <v>40</v>
      </c>
    </row>
    <row r="82" spans="1:4" x14ac:dyDescent="0.2">
      <c r="A82" s="9" t="s">
        <v>59</v>
      </c>
      <c r="C82" s="40">
        <v>12.8222</v>
      </c>
      <c r="D82" s="40">
        <v>12.692</v>
      </c>
    </row>
    <row r="83" spans="1:4" x14ac:dyDescent="0.2">
      <c r="A83" s="9" t="s">
        <v>81</v>
      </c>
      <c r="C83" s="40">
        <v>12.303000000000001</v>
      </c>
      <c r="D83" s="40">
        <v>12.1782</v>
      </c>
    </row>
    <row r="84" spans="1:4" x14ac:dyDescent="0.2">
      <c r="A84" s="9" t="s">
        <v>60</v>
      </c>
      <c r="C84" s="40">
        <v>12.0861</v>
      </c>
      <c r="D84" s="40">
        <v>11.693300000000001</v>
      </c>
    </row>
    <row r="85" spans="1:4" x14ac:dyDescent="0.2">
      <c r="A85" s="9" t="s">
        <v>61</v>
      </c>
      <c r="C85" s="40">
        <v>12.1129</v>
      </c>
      <c r="D85" s="40">
        <v>11.551500000000001</v>
      </c>
    </row>
    <row r="86" spans="1:4" x14ac:dyDescent="0.2">
      <c r="A86" s="9" t="s">
        <v>62</v>
      </c>
      <c r="C86" s="40">
        <v>13.4946</v>
      </c>
      <c r="D86" s="40">
        <v>13.4412</v>
      </c>
    </row>
    <row r="87" spans="1:4" x14ac:dyDescent="0.2">
      <c r="A87" s="9" t="s">
        <v>82</v>
      </c>
      <c r="C87" s="40">
        <v>12.9733</v>
      </c>
      <c r="D87" s="40">
        <v>12.9199</v>
      </c>
    </row>
    <row r="88" spans="1:4" x14ac:dyDescent="0.2">
      <c r="A88" s="9" t="s">
        <v>63</v>
      </c>
      <c r="C88" s="40">
        <v>12.748699999999999</v>
      </c>
      <c r="D88" s="40">
        <v>12.425599999999999</v>
      </c>
    </row>
    <row r="89" spans="1:4" x14ac:dyDescent="0.2">
      <c r="A89" s="9" t="s">
        <v>64</v>
      </c>
      <c r="C89" s="40">
        <v>12.7784</v>
      </c>
      <c r="D89" s="40">
        <v>12.2858</v>
      </c>
    </row>
    <row r="91" spans="1:4" x14ac:dyDescent="0.2">
      <c r="A91" s="18" t="s">
        <v>43</v>
      </c>
    </row>
    <row r="92" spans="1:4" x14ac:dyDescent="0.2">
      <c r="A92" s="86" t="s">
        <v>56</v>
      </c>
      <c r="B92" s="87"/>
      <c r="C92" s="43" t="s">
        <v>57</v>
      </c>
    </row>
    <row r="93" spans="1:4" x14ac:dyDescent="0.2">
      <c r="A93" s="82" t="s">
        <v>60</v>
      </c>
      <c r="B93" s="83"/>
      <c r="C93" s="44">
        <v>0.27</v>
      </c>
    </row>
    <row r="94" spans="1:4" x14ac:dyDescent="0.2">
      <c r="A94" s="82" t="s">
        <v>61</v>
      </c>
      <c r="B94" s="83"/>
      <c r="C94" s="44">
        <v>0.44</v>
      </c>
    </row>
    <row r="95" spans="1:4" x14ac:dyDescent="0.2">
      <c r="A95" s="82" t="s">
        <v>63</v>
      </c>
      <c r="B95" s="83"/>
      <c r="C95" s="44">
        <v>0.27</v>
      </c>
    </row>
    <row r="96" spans="1:4" x14ac:dyDescent="0.2">
      <c r="A96" s="82" t="s">
        <v>64</v>
      </c>
      <c r="B96" s="83"/>
      <c r="C96" s="44">
        <v>0.44</v>
      </c>
    </row>
    <row r="97" spans="1:5" x14ac:dyDescent="0.2">
      <c r="A97" s="9" t="s">
        <v>58</v>
      </c>
    </row>
    <row r="98" spans="1:5" x14ac:dyDescent="0.2">
      <c r="A98" s="9" t="s">
        <v>42</v>
      </c>
    </row>
    <row r="100" spans="1:5" x14ac:dyDescent="0.2">
      <c r="A100" s="49" t="s">
        <v>818</v>
      </c>
      <c r="D100" s="66" t="s">
        <v>817</v>
      </c>
    </row>
    <row r="102" spans="1:5" x14ac:dyDescent="0.2">
      <c r="A102" s="18" t="s">
        <v>816</v>
      </c>
      <c r="D102" s="42">
        <f>-H59</f>
        <v>31.668070893956202</v>
      </c>
    </row>
    <row r="104" spans="1:5" x14ac:dyDescent="0.2">
      <c r="A104" s="18" t="s">
        <v>819</v>
      </c>
      <c r="D104" s="45">
        <v>2.3164067397995201</v>
      </c>
    </row>
    <row r="106" spans="1:5" x14ac:dyDescent="0.2">
      <c r="A106" s="18" t="s">
        <v>820</v>
      </c>
      <c r="D106" s="42">
        <v>0.45442641850407101</v>
      </c>
      <c r="E106" s="13" t="s">
        <v>45</v>
      </c>
    </row>
    <row r="108" spans="1:5" x14ac:dyDescent="0.2">
      <c r="A108" s="18" t="s">
        <v>821</v>
      </c>
      <c r="D108" s="41" t="s">
        <v>44</v>
      </c>
    </row>
    <row r="110" spans="1:5" x14ac:dyDescent="0.2">
      <c r="A110" s="18" t="s">
        <v>814</v>
      </c>
    </row>
    <row r="111" spans="1:5" x14ac:dyDescent="0.2">
      <c r="A111" s="52"/>
    </row>
    <row r="112" spans="1:5" x14ac:dyDescent="0.2">
      <c r="A112" s="49" t="s">
        <v>766</v>
      </c>
    </row>
    <row r="113" spans="1:1" x14ac:dyDescent="0.2">
      <c r="A113" s="50"/>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49" t="s">
        <v>815</v>
      </c>
    </row>
    <row r="126" spans="1:1" x14ac:dyDescent="0.2">
      <c r="A126" s="51"/>
    </row>
    <row r="127" spans="1:1" x14ac:dyDescent="0.2">
      <c r="A127" s="49" t="s">
        <v>767</v>
      </c>
    </row>
    <row r="128" spans="1:1"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row r="135" spans="1:1" x14ac:dyDescent="0.2">
      <c r="A135" s="51"/>
    </row>
    <row r="136" spans="1:1" x14ac:dyDescent="0.2">
      <c r="A136" s="51"/>
    </row>
    <row r="137" spans="1:1" x14ac:dyDescent="0.2">
      <c r="A137" s="51"/>
    </row>
    <row r="138" spans="1:1" x14ac:dyDescent="0.2">
      <c r="A138" s="51"/>
    </row>
    <row r="139" spans="1:1" x14ac:dyDescent="0.2">
      <c r="A139" s="51"/>
    </row>
    <row r="140" spans="1:1" x14ac:dyDescent="0.2">
      <c r="A140" s="51"/>
    </row>
  </sheetData>
  <mergeCells count="6">
    <mergeCell ref="A96:B96"/>
    <mergeCell ref="A1:I1"/>
    <mergeCell ref="A92:B92"/>
    <mergeCell ref="A93:B93"/>
    <mergeCell ref="A94:B94"/>
    <mergeCell ref="A95:B95"/>
  </mergeCells>
  <conditionalFormatting sqref="F2:H3 F5:H58 F59 F60:H65541">
    <cfRule type="cellIs" dxfId="46" priority="2" stopIfTrue="1" operator="between">
      <formula>0.009</formula>
      <formula>-0.009</formula>
    </cfRule>
  </conditionalFormatting>
  <conditionalFormatting sqref="H59">
    <cfRule type="cellIs" dxfId="4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6"/>
  <sheetViews>
    <sheetView workbookViewId="0">
      <selection sqref="A1:G1"/>
    </sheetView>
  </sheetViews>
  <sheetFormatPr defaultColWidth="9.109375" defaultRowHeight="10.199999999999999" x14ac:dyDescent="0.2"/>
  <cols>
    <col min="1" max="1" width="38.6640625" style="9" bestFit="1" customWidth="1"/>
    <col min="2" max="2" width="51.88671875" style="9" bestFit="1" customWidth="1"/>
    <col min="3" max="3" width="25.109375" style="9" bestFit="1" customWidth="1"/>
    <col min="4" max="4" width="15.33203125" style="10" bestFit="1" customWidth="1"/>
    <col min="5" max="5" width="23" style="13" bestFit="1" customWidth="1"/>
    <col min="6" max="6" width="13.5546875" style="14" bestFit="1" customWidth="1"/>
    <col min="7" max="7" width="14.33203125" style="13" customWidth="1"/>
    <col min="8" max="16384" width="9.109375" style="9"/>
  </cols>
  <sheetData>
    <row r="1" spans="1:7" s="1" customFormat="1" ht="13.8" x14ac:dyDescent="0.2">
      <c r="A1" s="84" t="s">
        <v>9</v>
      </c>
      <c r="B1" s="85"/>
      <c r="C1" s="85"/>
      <c r="D1" s="85"/>
      <c r="E1" s="85"/>
      <c r="F1" s="85"/>
      <c r="G1" s="85"/>
    </row>
    <row r="2" spans="1:7" s="1" customFormat="1" ht="11.4" x14ac:dyDescent="0.2">
      <c r="D2" s="6"/>
      <c r="E2" s="7"/>
      <c r="F2" s="12"/>
      <c r="G2" s="13"/>
    </row>
    <row r="3" spans="1:7" s="1" customFormat="1" ht="12" x14ac:dyDescent="0.2">
      <c r="A3" s="11" t="s">
        <v>7</v>
      </c>
      <c r="B3" s="2"/>
      <c r="C3" s="3"/>
      <c r="D3" s="4"/>
      <c r="E3" s="5"/>
      <c r="F3" s="12"/>
      <c r="G3" s="13"/>
    </row>
    <row r="4" spans="1:7" s="1" customFormat="1" ht="17.399999999999999"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48</v>
      </c>
      <c r="B6" s="26"/>
      <c r="C6" s="26"/>
      <c r="D6" s="34"/>
      <c r="E6" s="28"/>
      <c r="F6" s="29"/>
      <c r="G6" s="28"/>
    </row>
    <row r="7" spans="1:7" x14ac:dyDescent="0.2">
      <c r="A7" s="26" t="s">
        <v>88</v>
      </c>
      <c r="B7" s="26" t="s">
        <v>87</v>
      </c>
      <c r="C7" s="26" t="s">
        <v>89</v>
      </c>
      <c r="D7" s="27">
        <v>530400</v>
      </c>
      <c r="E7" s="28">
        <v>7343.9183999999996</v>
      </c>
      <c r="F7" s="29">
        <v>5.3807441351640302</v>
      </c>
      <c r="G7" s="28"/>
    </row>
    <row r="8" spans="1:7" x14ac:dyDescent="0.2">
      <c r="A8" s="26" t="s">
        <v>91</v>
      </c>
      <c r="B8" s="26" t="s">
        <v>90</v>
      </c>
      <c r="C8" s="26" t="s">
        <v>89</v>
      </c>
      <c r="D8" s="27">
        <v>987000</v>
      </c>
      <c r="E8" s="28">
        <v>7336.3710000000001</v>
      </c>
      <c r="F8" s="29">
        <v>5.37521430407471</v>
      </c>
      <c r="G8" s="28"/>
    </row>
    <row r="9" spans="1:7" x14ac:dyDescent="0.2">
      <c r="A9" s="26" t="s">
        <v>93</v>
      </c>
      <c r="B9" s="26" t="s">
        <v>92</v>
      </c>
      <c r="C9" s="26" t="s">
        <v>94</v>
      </c>
      <c r="D9" s="27">
        <v>425800</v>
      </c>
      <c r="E9" s="28">
        <v>6674.6279000000004</v>
      </c>
      <c r="F9" s="29">
        <v>4.8903681891845698</v>
      </c>
      <c r="G9" s="28"/>
    </row>
    <row r="10" spans="1:7" x14ac:dyDescent="0.2">
      <c r="A10" s="26" t="s">
        <v>96</v>
      </c>
      <c r="B10" s="26" t="s">
        <v>95</v>
      </c>
      <c r="C10" s="26" t="s">
        <v>89</v>
      </c>
      <c r="D10" s="27">
        <v>747100</v>
      </c>
      <c r="E10" s="28">
        <v>5443.3706000000002</v>
      </c>
      <c r="F10" s="29">
        <v>3.9882502549966099</v>
      </c>
      <c r="G10" s="28"/>
    </row>
    <row r="11" spans="1:7" x14ac:dyDescent="0.2">
      <c r="A11" s="26" t="s">
        <v>98</v>
      </c>
      <c r="B11" s="26" t="s">
        <v>97</v>
      </c>
      <c r="C11" s="26" t="s">
        <v>99</v>
      </c>
      <c r="D11" s="27">
        <v>297000</v>
      </c>
      <c r="E11" s="28">
        <v>5032.2195000000002</v>
      </c>
      <c r="F11" s="29">
        <v>3.6870079549744301</v>
      </c>
      <c r="G11" s="28"/>
    </row>
    <row r="12" spans="1:7" x14ac:dyDescent="0.2">
      <c r="A12" s="26" t="s">
        <v>101</v>
      </c>
      <c r="B12" s="26" t="s">
        <v>100</v>
      </c>
      <c r="C12" s="26" t="s">
        <v>102</v>
      </c>
      <c r="D12" s="27">
        <v>640500</v>
      </c>
      <c r="E12" s="28">
        <v>4733.2950000000001</v>
      </c>
      <c r="F12" s="29">
        <v>3.4679918708316801</v>
      </c>
      <c r="G12" s="28"/>
    </row>
    <row r="13" spans="1:7" x14ac:dyDescent="0.2">
      <c r="A13" s="26" t="s">
        <v>104</v>
      </c>
      <c r="B13" s="26" t="s">
        <v>103</v>
      </c>
      <c r="C13" s="26" t="s">
        <v>105</v>
      </c>
      <c r="D13" s="27">
        <v>135400</v>
      </c>
      <c r="E13" s="28">
        <v>3025.9868999999999</v>
      </c>
      <c r="F13" s="29">
        <v>2.2170809067347701</v>
      </c>
      <c r="G13" s="28"/>
    </row>
    <row r="14" spans="1:7" x14ac:dyDescent="0.2">
      <c r="A14" s="26" t="s">
        <v>107</v>
      </c>
      <c r="B14" s="26" t="s">
        <v>106</v>
      </c>
      <c r="C14" s="26" t="s">
        <v>108</v>
      </c>
      <c r="D14" s="27">
        <v>768000</v>
      </c>
      <c r="E14" s="28">
        <v>2858.4960000000001</v>
      </c>
      <c r="F14" s="29">
        <v>2.0943636284670402</v>
      </c>
      <c r="G14" s="28"/>
    </row>
    <row r="15" spans="1:7" x14ac:dyDescent="0.2">
      <c r="A15" s="26" t="s">
        <v>112</v>
      </c>
      <c r="B15" s="26" t="s">
        <v>111</v>
      </c>
      <c r="C15" s="26" t="s">
        <v>89</v>
      </c>
      <c r="D15" s="27">
        <v>574700</v>
      </c>
      <c r="E15" s="28">
        <v>2852.2361000000001</v>
      </c>
      <c r="F15" s="29">
        <v>2.0897771232286702</v>
      </c>
      <c r="G15" s="28"/>
    </row>
    <row r="16" spans="1:7" x14ac:dyDescent="0.2">
      <c r="A16" s="26" t="s">
        <v>110</v>
      </c>
      <c r="B16" s="26" t="s">
        <v>109</v>
      </c>
      <c r="C16" s="26" t="s">
        <v>94</v>
      </c>
      <c r="D16" s="27">
        <v>264200</v>
      </c>
      <c r="E16" s="28">
        <v>2851.3784999999998</v>
      </c>
      <c r="F16" s="29">
        <v>2.0891487766268999</v>
      </c>
      <c r="G16" s="28"/>
    </row>
    <row r="17" spans="1:7" x14ac:dyDescent="0.2">
      <c r="A17" s="26" t="s">
        <v>116</v>
      </c>
      <c r="B17" s="26" t="s">
        <v>115</v>
      </c>
      <c r="C17" s="26" t="s">
        <v>117</v>
      </c>
      <c r="D17" s="27">
        <v>1753370</v>
      </c>
      <c r="E17" s="28">
        <v>2738.7639399999998</v>
      </c>
      <c r="F17" s="29">
        <v>2.0066383101089098</v>
      </c>
      <c r="G17" s="28"/>
    </row>
    <row r="18" spans="1:7" x14ac:dyDescent="0.2">
      <c r="A18" s="26" t="s">
        <v>114</v>
      </c>
      <c r="B18" s="26" t="s">
        <v>113</v>
      </c>
      <c r="C18" s="26" t="s">
        <v>89</v>
      </c>
      <c r="D18" s="27">
        <v>139100</v>
      </c>
      <c r="E18" s="28">
        <v>2490.93325</v>
      </c>
      <c r="F18" s="29">
        <v>1.82505765260444</v>
      </c>
      <c r="G18" s="28"/>
    </row>
    <row r="19" spans="1:7" x14ac:dyDescent="0.2">
      <c r="A19" s="26" t="s">
        <v>119</v>
      </c>
      <c r="B19" s="26" t="s">
        <v>118</v>
      </c>
      <c r="C19" s="26" t="s">
        <v>120</v>
      </c>
      <c r="D19" s="27">
        <v>1425000</v>
      </c>
      <c r="E19" s="28">
        <v>2267.8874999999998</v>
      </c>
      <c r="F19" s="29">
        <v>1.6616364316952099</v>
      </c>
      <c r="G19" s="28"/>
    </row>
    <row r="20" spans="1:7" x14ac:dyDescent="0.2">
      <c r="A20" s="26" t="s">
        <v>122</v>
      </c>
      <c r="B20" s="26" t="s">
        <v>121</v>
      </c>
      <c r="C20" s="26" t="s">
        <v>123</v>
      </c>
      <c r="D20" s="27">
        <v>131700</v>
      </c>
      <c r="E20" s="28">
        <v>2088.6302999999998</v>
      </c>
      <c r="F20" s="29">
        <v>1.5302982175361399</v>
      </c>
      <c r="G20" s="28"/>
    </row>
    <row r="21" spans="1:7" x14ac:dyDescent="0.2">
      <c r="A21" s="26" t="s">
        <v>136</v>
      </c>
      <c r="B21" s="26" t="s">
        <v>135</v>
      </c>
      <c r="C21" s="26" t="s">
        <v>137</v>
      </c>
      <c r="D21" s="27">
        <v>724973</v>
      </c>
      <c r="E21" s="28">
        <v>2069.7979150000001</v>
      </c>
      <c r="F21" s="29">
        <v>1.51650010056089</v>
      </c>
      <c r="G21" s="28"/>
    </row>
    <row r="22" spans="1:7" x14ac:dyDescent="0.2">
      <c r="A22" s="26" t="s">
        <v>125</v>
      </c>
      <c r="B22" s="26" t="s">
        <v>124</v>
      </c>
      <c r="C22" s="26" t="s">
        <v>108</v>
      </c>
      <c r="D22" s="27">
        <v>117000</v>
      </c>
      <c r="E22" s="28">
        <v>1979.991</v>
      </c>
      <c r="F22" s="29">
        <v>1.4507003455985501</v>
      </c>
      <c r="G22" s="28"/>
    </row>
    <row r="23" spans="1:7" x14ac:dyDescent="0.2">
      <c r="A23" s="26" t="s">
        <v>127</v>
      </c>
      <c r="B23" s="26" t="s">
        <v>126</v>
      </c>
      <c r="C23" s="26" t="s">
        <v>128</v>
      </c>
      <c r="D23" s="27">
        <v>153500</v>
      </c>
      <c r="E23" s="28">
        <v>1936.4792500000001</v>
      </c>
      <c r="F23" s="29">
        <v>1.4188201447478399</v>
      </c>
      <c r="G23" s="28"/>
    </row>
    <row r="24" spans="1:7" x14ac:dyDescent="0.2">
      <c r="A24" s="26" t="s">
        <v>130</v>
      </c>
      <c r="B24" s="26" t="s">
        <v>129</v>
      </c>
      <c r="C24" s="26" t="s">
        <v>131</v>
      </c>
      <c r="D24" s="27">
        <v>43300</v>
      </c>
      <c r="E24" s="28">
        <v>1789.13435</v>
      </c>
      <c r="F24" s="29">
        <v>1.31086344325163</v>
      </c>
      <c r="G24" s="28"/>
    </row>
    <row r="25" spans="1:7" x14ac:dyDescent="0.2">
      <c r="A25" s="26" t="s">
        <v>133</v>
      </c>
      <c r="B25" s="26" t="s">
        <v>132</v>
      </c>
      <c r="C25" s="26" t="s">
        <v>134</v>
      </c>
      <c r="D25" s="27">
        <v>210400</v>
      </c>
      <c r="E25" s="28">
        <v>1748.1084000000001</v>
      </c>
      <c r="F25" s="29">
        <v>1.28080453902252</v>
      </c>
      <c r="G25" s="28"/>
    </row>
    <row r="26" spans="1:7" x14ac:dyDescent="0.2">
      <c r="A26" s="26" t="s">
        <v>139</v>
      </c>
      <c r="B26" s="26" t="s">
        <v>138</v>
      </c>
      <c r="C26" s="26" t="s">
        <v>128</v>
      </c>
      <c r="D26" s="27">
        <v>134606</v>
      </c>
      <c r="E26" s="28">
        <v>1529.5952810000001</v>
      </c>
      <c r="F26" s="29">
        <v>1.1207042874299</v>
      </c>
      <c r="G26" s="28"/>
    </row>
    <row r="27" spans="1:7" x14ac:dyDescent="0.2">
      <c r="A27" s="26" t="s">
        <v>141</v>
      </c>
      <c r="B27" s="26" t="s">
        <v>140</v>
      </c>
      <c r="C27" s="26" t="s">
        <v>142</v>
      </c>
      <c r="D27" s="27">
        <v>92700</v>
      </c>
      <c r="E27" s="28">
        <v>1478.6577</v>
      </c>
      <c r="F27" s="29">
        <v>1.08338332669793</v>
      </c>
      <c r="G27" s="28"/>
    </row>
    <row r="28" spans="1:7" x14ac:dyDescent="0.2">
      <c r="A28" s="26" t="s">
        <v>144</v>
      </c>
      <c r="B28" s="26" t="s">
        <v>143</v>
      </c>
      <c r="C28" s="26" t="s">
        <v>120</v>
      </c>
      <c r="D28" s="27">
        <v>688400</v>
      </c>
      <c r="E28" s="28">
        <v>1403.6476</v>
      </c>
      <c r="F28" s="29">
        <v>1.0284249061832</v>
      </c>
      <c r="G28" s="28"/>
    </row>
    <row r="29" spans="1:7" x14ac:dyDescent="0.2">
      <c r="A29" s="26" t="s">
        <v>156</v>
      </c>
      <c r="B29" s="26" t="s">
        <v>155</v>
      </c>
      <c r="C29" s="26" t="s">
        <v>157</v>
      </c>
      <c r="D29" s="27">
        <v>900000</v>
      </c>
      <c r="E29" s="28">
        <v>1388.7</v>
      </c>
      <c r="F29" s="29">
        <v>1.01747309454069</v>
      </c>
      <c r="G29" s="28"/>
    </row>
    <row r="30" spans="1:7" x14ac:dyDescent="0.2">
      <c r="A30" s="26" t="s">
        <v>149</v>
      </c>
      <c r="B30" s="26" t="s">
        <v>148</v>
      </c>
      <c r="C30" s="26" t="s">
        <v>150</v>
      </c>
      <c r="D30" s="27">
        <v>146320</v>
      </c>
      <c r="E30" s="28">
        <v>1349.2167199999999</v>
      </c>
      <c r="F30" s="29">
        <v>0.98854447418768299</v>
      </c>
      <c r="G30" s="28"/>
    </row>
    <row r="31" spans="1:7" x14ac:dyDescent="0.2">
      <c r="A31" s="26" t="s">
        <v>154</v>
      </c>
      <c r="B31" s="26" t="s">
        <v>153</v>
      </c>
      <c r="C31" s="26" t="s">
        <v>150</v>
      </c>
      <c r="D31" s="27">
        <v>300000</v>
      </c>
      <c r="E31" s="28">
        <v>1312.8</v>
      </c>
      <c r="F31" s="29">
        <v>0.96186266185138103</v>
      </c>
      <c r="G31" s="28"/>
    </row>
    <row r="32" spans="1:7" x14ac:dyDescent="0.2">
      <c r="A32" s="26" t="s">
        <v>152</v>
      </c>
      <c r="B32" s="26" t="s">
        <v>151</v>
      </c>
      <c r="C32" s="26" t="s">
        <v>123</v>
      </c>
      <c r="D32" s="27">
        <v>147000</v>
      </c>
      <c r="E32" s="28">
        <v>1268.3895</v>
      </c>
      <c r="F32" s="29">
        <v>0.929323964605685</v>
      </c>
      <c r="G32" s="28"/>
    </row>
    <row r="33" spans="1:7" x14ac:dyDescent="0.2">
      <c r="A33" s="26" t="s">
        <v>182</v>
      </c>
      <c r="B33" s="26" t="s">
        <v>181</v>
      </c>
      <c r="C33" s="26" t="s">
        <v>117</v>
      </c>
      <c r="D33" s="27">
        <v>521200</v>
      </c>
      <c r="E33" s="28">
        <v>1263.1282000000001</v>
      </c>
      <c r="F33" s="29">
        <v>0.92546911388752595</v>
      </c>
      <c r="G33" s="28"/>
    </row>
    <row r="34" spans="1:7" x14ac:dyDescent="0.2">
      <c r="A34" s="26" t="s">
        <v>159</v>
      </c>
      <c r="B34" s="26" t="s">
        <v>158</v>
      </c>
      <c r="C34" s="26" t="s">
        <v>150</v>
      </c>
      <c r="D34" s="27">
        <v>33600</v>
      </c>
      <c r="E34" s="28">
        <v>1253.1288</v>
      </c>
      <c r="F34" s="29">
        <v>0.91814275076982599</v>
      </c>
      <c r="G34" s="28"/>
    </row>
    <row r="35" spans="1:7" x14ac:dyDescent="0.2">
      <c r="A35" s="26" t="s">
        <v>161</v>
      </c>
      <c r="B35" s="26" t="s">
        <v>160</v>
      </c>
      <c r="C35" s="26" t="s">
        <v>89</v>
      </c>
      <c r="D35" s="27">
        <v>908500</v>
      </c>
      <c r="E35" s="28">
        <v>1245.5535</v>
      </c>
      <c r="F35" s="29">
        <v>0.91259247790090203</v>
      </c>
      <c r="G35" s="28"/>
    </row>
    <row r="36" spans="1:7" x14ac:dyDescent="0.2">
      <c r="A36" s="26" t="s">
        <v>146</v>
      </c>
      <c r="B36" s="26" t="s">
        <v>145</v>
      </c>
      <c r="C36" s="26" t="s">
        <v>147</v>
      </c>
      <c r="D36" s="27">
        <v>225000</v>
      </c>
      <c r="E36" s="28">
        <v>1228.5</v>
      </c>
      <c r="F36" s="29">
        <v>0.90009771487235102</v>
      </c>
      <c r="G36" s="28"/>
    </row>
    <row r="37" spans="1:7" x14ac:dyDescent="0.2">
      <c r="A37" s="26" t="s">
        <v>163</v>
      </c>
      <c r="B37" s="26" t="s">
        <v>162</v>
      </c>
      <c r="C37" s="26" t="s">
        <v>147</v>
      </c>
      <c r="D37" s="27">
        <v>249300</v>
      </c>
      <c r="E37" s="28">
        <v>1188.28845</v>
      </c>
      <c r="F37" s="29">
        <v>0.87063550545723101</v>
      </c>
      <c r="G37" s="28"/>
    </row>
    <row r="38" spans="1:7" x14ac:dyDescent="0.2">
      <c r="A38" s="26" t="s">
        <v>168</v>
      </c>
      <c r="B38" s="26" t="s">
        <v>167</v>
      </c>
      <c r="C38" s="26" t="s">
        <v>169</v>
      </c>
      <c r="D38" s="27">
        <v>752200</v>
      </c>
      <c r="E38" s="28">
        <v>1152.3704</v>
      </c>
      <c r="F38" s="29">
        <v>0.84431905879246005</v>
      </c>
      <c r="G38" s="28"/>
    </row>
    <row r="39" spans="1:7" x14ac:dyDescent="0.2">
      <c r="A39" s="26" t="s">
        <v>171</v>
      </c>
      <c r="B39" s="26" t="s">
        <v>170</v>
      </c>
      <c r="C39" s="26" t="s">
        <v>120</v>
      </c>
      <c r="D39" s="27">
        <v>412800</v>
      </c>
      <c r="E39" s="28">
        <v>1081.3296</v>
      </c>
      <c r="F39" s="29">
        <v>0.79226886608370595</v>
      </c>
      <c r="G39" s="28"/>
    </row>
    <row r="40" spans="1:7" x14ac:dyDescent="0.2">
      <c r="A40" s="26" t="s">
        <v>173</v>
      </c>
      <c r="B40" s="26" t="s">
        <v>172</v>
      </c>
      <c r="C40" s="26" t="s">
        <v>147</v>
      </c>
      <c r="D40" s="27">
        <v>81000</v>
      </c>
      <c r="E40" s="28">
        <v>1075.2345</v>
      </c>
      <c r="F40" s="29">
        <v>0.787803106554265</v>
      </c>
      <c r="G40" s="28"/>
    </row>
    <row r="41" spans="1:7" x14ac:dyDescent="0.2">
      <c r="A41" s="26" t="s">
        <v>165</v>
      </c>
      <c r="B41" s="26" t="s">
        <v>164</v>
      </c>
      <c r="C41" s="26" t="s">
        <v>166</v>
      </c>
      <c r="D41" s="27">
        <v>200000</v>
      </c>
      <c r="E41" s="28">
        <v>1051.5</v>
      </c>
      <c r="F41" s="29">
        <v>0.77041330662456398</v>
      </c>
      <c r="G41" s="28"/>
    </row>
    <row r="42" spans="1:7" x14ac:dyDescent="0.2">
      <c r="A42" s="26" t="s">
        <v>184</v>
      </c>
      <c r="B42" s="26" t="s">
        <v>183</v>
      </c>
      <c r="C42" s="26" t="s">
        <v>131</v>
      </c>
      <c r="D42" s="27">
        <v>290000</v>
      </c>
      <c r="E42" s="28">
        <v>1021.09</v>
      </c>
      <c r="F42" s="29">
        <v>0.74813249953521299</v>
      </c>
      <c r="G42" s="28"/>
    </row>
    <row r="43" spans="1:7" x14ac:dyDescent="0.2">
      <c r="A43" s="26" t="s">
        <v>175</v>
      </c>
      <c r="B43" s="26" t="s">
        <v>174</v>
      </c>
      <c r="C43" s="26" t="s">
        <v>108</v>
      </c>
      <c r="D43" s="27">
        <v>14900</v>
      </c>
      <c r="E43" s="28">
        <v>987.90724999999998</v>
      </c>
      <c r="F43" s="29">
        <v>0.723820153220047</v>
      </c>
      <c r="G43" s="28"/>
    </row>
    <row r="44" spans="1:7" x14ac:dyDescent="0.2">
      <c r="A44" s="26" t="s">
        <v>177</v>
      </c>
      <c r="B44" s="26" t="s">
        <v>176</v>
      </c>
      <c r="C44" s="26" t="s">
        <v>178</v>
      </c>
      <c r="D44" s="27">
        <v>607100</v>
      </c>
      <c r="E44" s="28">
        <v>986.23395000000005</v>
      </c>
      <c r="F44" s="29">
        <v>0.72259415931992899</v>
      </c>
      <c r="G44" s="28"/>
    </row>
    <row r="45" spans="1:7" x14ac:dyDescent="0.2">
      <c r="A45" s="26" t="s">
        <v>180</v>
      </c>
      <c r="B45" s="26" t="s">
        <v>179</v>
      </c>
      <c r="C45" s="26" t="s">
        <v>128</v>
      </c>
      <c r="D45" s="27">
        <v>255600</v>
      </c>
      <c r="E45" s="28">
        <v>983.54880000000003</v>
      </c>
      <c r="F45" s="29">
        <v>0.72062680288599301</v>
      </c>
      <c r="G45" s="28"/>
    </row>
    <row r="46" spans="1:7" x14ac:dyDescent="0.2">
      <c r="A46" s="26" t="s">
        <v>195</v>
      </c>
      <c r="B46" s="26" t="s">
        <v>194</v>
      </c>
      <c r="C46" s="26" t="s">
        <v>196</v>
      </c>
      <c r="D46" s="27">
        <v>60000</v>
      </c>
      <c r="E46" s="28">
        <v>858.12</v>
      </c>
      <c r="F46" s="29">
        <v>0.62872759551181301</v>
      </c>
      <c r="G46" s="28"/>
    </row>
    <row r="47" spans="1:7" x14ac:dyDescent="0.2">
      <c r="A47" s="26" t="s">
        <v>192</v>
      </c>
      <c r="B47" s="26" t="s">
        <v>191</v>
      </c>
      <c r="C47" s="26" t="s">
        <v>193</v>
      </c>
      <c r="D47" s="27">
        <v>560683</v>
      </c>
      <c r="E47" s="28">
        <v>830.37152300000002</v>
      </c>
      <c r="F47" s="29">
        <v>0.60839683381959597</v>
      </c>
      <c r="G47" s="28"/>
    </row>
    <row r="48" spans="1:7" x14ac:dyDescent="0.2">
      <c r="A48" s="26" t="s">
        <v>186</v>
      </c>
      <c r="B48" s="26" t="s">
        <v>185</v>
      </c>
      <c r="C48" s="26" t="s">
        <v>108</v>
      </c>
      <c r="D48" s="27">
        <v>234700</v>
      </c>
      <c r="E48" s="28">
        <v>825.79195000000004</v>
      </c>
      <c r="F48" s="29">
        <v>0.605041471025627</v>
      </c>
      <c r="G48" s="28"/>
    </row>
    <row r="49" spans="1:9" x14ac:dyDescent="0.2">
      <c r="A49" s="26" t="s">
        <v>188</v>
      </c>
      <c r="B49" s="26" t="s">
        <v>187</v>
      </c>
      <c r="C49" s="26" t="s">
        <v>128</v>
      </c>
      <c r="D49" s="27">
        <v>171700</v>
      </c>
      <c r="E49" s="28">
        <v>806.21735000000001</v>
      </c>
      <c r="F49" s="29">
        <v>0.59069954776185796</v>
      </c>
      <c r="G49" s="28"/>
    </row>
    <row r="50" spans="1:9" x14ac:dyDescent="0.2">
      <c r="A50" s="26" t="s">
        <v>190</v>
      </c>
      <c r="B50" s="26" t="s">
        <v>189</v>
      </c>
      <c r="C50" s="26" t="s">
        <v>137</v>
      </c>
      <c r="D50" s="27">
        <v>1059500</v>
      </c>
      <c r="E50" s="28">
        <v>760.19124999999997</v>
      </c>
      <c r="F50" s="29">
        <v>0.55697713226777001</v>
      </c>
      <c r="G50" s="28"/>
    </row>
    <row r="51" spans="1:9" x14ac:dyDescent="0.2">
      <c r="A51" s="26" t="s">
        <v>198</v>
      </c>
      <c r="B51" s="26" t="s">
        <v>197</v>
      </c>
      <c r="C51" s="26" t="s">
        <v>199</v>
      </c>
      <c r="D51" s="27">
        <v>93000</v>
      </c>
      <c r="E51" s="28">
        <v>621.47249999999997</v>
      </c>
      <c r="F51" s="29">
        <v>0.45534064070493002</v>
      </c>
      <c r="G51" s="28"/>
    </row>
    <row r="52" spans="1:9" x14ac:dyDescent="0.2">
      <c r="A52" s="26" t="s">
        <v>201</v>
      </c>
      <c r="B52" s="26" t="s">
        <v>200</v>
      </c>
      <c r="C52" s="26" t="s">
        <v>202</v>
      </c>
      <c r="D52" s="27">
        <v>24500</v>
      </c>
      <c r="E52" s="28">
        <v>587.46100000000001</v>
      </c>
      <c r="F52" s="29">
        <v>0.430421085613859</v>
      </c>
      <c r="G52" s="28"/>
    </row>
    <row r="53" spans="1:9" x14ac:dyDescent="0.2">
      <c r="A53" s="30" t="s">
        <v>32</v>
      </c>
      <c r="B53" s="30"/>
      <c r="C53" s="30"/>
      <c r="D53" s="31"/>
      <c r="E53" s="32">
        <f>SUM(E7:E52)</f>
        <v>96800.071629000013</v>
      </c>
      <c r="F53" s="33">
        <f>SUM(F7:F52)</f>
        <v>70.923502867515481</v>
      </c>
      <c r="G53" s="32"/>
      <c r="H53" s="18"/>
      <c r="I53" s="18"/>
    </row>
    <row r="54" spans="1:9" x14ac:dyDescent="0.2">
      <c r="A54" s="26"/>
      <c r="B54" s="26"/>
      <c r="C54" s="26"/>
      <c r="D54" s="34"/>
      <c r="E54" s="28"/>
      <c r="F54" s="29"/>
      <c r="G54" s="28"/>
    </row>
    <row r="55" spans="1:9" x14ac:dyDescent="0.2">
      <c r="A55" s="30" t="s">
        <v>227</v>
      </c>
      <c r="B55" s="26"/>
      <c r="C55" s="26"/>
      <c r="D55" s="34"/>
      <c r="E55" s="28"/>
      <c r="F55" s="29"/>
      <c r="G55" s="28"/>
    </row>
    <row r="56" spans="1:9" x14ac:dyDescent="0.2">
      <c r="A56" s="26" t="s">
        <v>228</v>
      </c>
      <c r="B56" s="26" t="s">
        <v>763</v>
      </c>
      <c r="C56" s="26" t="s">
        <v>229</v>
      </c>
      <c r="D56" s="27">
        <v>270000</v>
      </c>
      <c r="E56" s="28">
        <v>2.7E-2</v>
      </c>
      <c r="F56" s="29">
        <v>1.97823673598319E-5</v>
      </c>
      <c r="G56" s="28">
        <v>0</v>
      </c>
    </row>
    <row r="57" spans="1:9" x14ac:dyDescent="0.2">
      <c r="A57" s="26"/>
      <c r="B57" s="26" t="s">
        <v>764</v>
      </c>
      <c r="C57" s="26" t="s">
        <v>134</v>
      </c>
      <c r="D57" s="27">
        <v>27500</v>
      </c>
      <c r="E57" s="28">
        <v>2.7499999999999998E-3</v>
      </c>
      <c r="F57" s="29">
        <v>2.0148707496125099E-6</v>
      </c>
      <c r="G57" s="28">
        <v>0</v>
      </c>
    </row>
    <row r="58" spans="1:9" x14ac:dyDescent="0.2">
      <c r="A58" s="30" t="s">
        <v>32</v>
      </c>
      <c r="B58" s="30"/>
      <c r="C58" s="30"/>
      <c r="D58" s="31"/>
      <c r="E58" s="32">
        <f>SUM(E55:E57)</f>
        <v>2.9749999999999999E-2</v>
      </c>
      <c r="F58" s="33">
        <f>SUM(F55:F57)</f>
        <v>2.1797238109444411E-5</v>
      </c>
      <c r="G58" s="32"/>
      <c r="H58" s="18"/>
      <c r="I58" s="18"/>
    </row>
    <row r="59" spans="1:9" x14ac:dyDescent="0.2">
      <c r="A59" s="26"/>
      <c r="B59" s="26"/>
      <c r="C59" s="26"/>
      <c r="D59" s="34"/>
      <c r="E59" s="28"/>
      <c r="F59" s="29"/>
      <c r="G59" s="28"/>
    </row>
    <row r="60" spans="1:9" x14ac:dyDescent="0.2">
      <c r="A60" s="30" t="s">
        <v>47</v>
      </c>
      <c r="B60" s="26"/>
      <c r="C60" s="26"/>
      <c r="D60" s="34"/>
      <c r="E60" s="28"/>
      <c r="F60" s="29"/>
      <c r="G60" s="28"/>
    </row>
    <row r="61" spans="1:9" x14ac:dyDescent="0.2">
      <c r="A61" s="30" t="s">
        <v>48</v>
      </c>
      <c r="B61" s="26"/>
      <c r="C61" s="26"/>
      <c r="D61" s="34"/>
      <c r="E61" s="28"/>
      <c r="F61" s="29"/>
      <c r="G61" s="28"/>
    </row>
    <row r="62" spans="1:9" x14ac:dyDescent="0.2">
      <c r="A62" s="26" t="s">
        <v>79</v>
      </c>
      <c r="B62" s="26" t="s">
        <v>78</v>
      </c>
      <c r="C62" s="26" t="s">
        <v>80</v>
      </c>
      <c r="D62" s="27">
        <v>450</v>
      </c>
      <c r="E62" s="28">
        <v>4488.4620000000004</v>
      </c>
      <c r="F62" s="29">
        <v>3.2886075616535502</v>
      </c>
      <c r="G62" s="28">
        <v>8.9611078100651103</v>
      </c>
    </row>
    <row r="63" spans="1:9" x14ac:dyDescent="0.2">
      <c r="A63" s="26" t="s">
        <v>204</v>
      </c>
      <c r="B63" s="26" t="s">
        <v>203</v>
      </c>
      <c r="C63" s="26" t="s">
        <v>77</v>
      </c>
      <c r="D63" s="27">
        <v>50</v>
      </c>
      <c r="E63" s="28">
        <v>507.52</v>
      </c>
      <c r="F63" s="29">
        <v>0.37184989194303297</v>
      </c>
      <c r="G63" s="28">
        <v>5.35</v>
      </c>
    </row>
    <row r="64" spans="1:9" x14ac:dyDescent="0.2">
      <c r="A64" s="30" t="s">
        <v>32</v>
      </c>
      <c r="B64" s="30"/>
      <c r="C64" s="30"/>
      <c r="D64" s="31"/>
      <c r="E64" s="32">
        <f>SUM(E61:E63)</f>
        <v>4995.982</v>
      </c>
      <c r="F64" s="33">
        <f>SUM(F61:F63)</f>
        <v>3.660457453596583</v>
      </c>
      <c r="G64" s="32"/>
      <c r="H64" s="18"/>
      <c r="I64" s="18"/>
    </row>
    <row r="65" spans="1:9" x14ac:dyDescent="0.2">
      <c r="A65" s="26"/>
      <c r="B65" s="26"/>
      <c r="C65" s="26"/>
      <c r="D65" s="34"/>
      <c r="E65" s="28"/>
      <c r="F65" s="29"/>
      <c r="G65" s="28"/>
    </row>
    <row r="66" spans="1:9" x14ac:dyDescent="0.2">
      <c r="A66" s="30" t="s">
        <v>49</v>
      </c>
      <c r="B66" s="26"/>
      <c r="C66" s="26"/>
      <c r="D66" s="34"/>
      <c r="E66" s="28"/>
      <c r="F66" s="29"/>
      <c r="G66" s="28"/>
    </row>
    <row r="67" spans="1:9" x14ac:dyDescent="0.2">
      <c r="A67" s="30" t="s">
        <v>51</v>
      </c>
      <c r="B67" s="26"/>
      <c r="C67" s="26"/>
      <c r="D67" s="34"/>
      <c r="E67" s="28"/>
      <c r="F67" s="29"/>
      <c r="G67" s="28"/>
    </row>
    <row r="68" spans="1:9" x14ac:dyDescent="0.2">
      <c r="A68" s="26" t="s">
        <v>208</v>
      </c>
      <c r="B68" s="26" t="s">
        <v>207</v>
      </c>
      <c r="C68" s="26" t="s">
        <v>50</v>
      </c>
      <c r="D68" s="27">
        <v>700</v>
      </c>
      <c r="E68" s="28">
        <v>3433.9409999999998</v>
      </c>
      <c r="F68" s="29">
        <v>2.5159808279255</v>
      </c>
      <c r="G68" s="28">
        <v>4.6500000000000004</v>
      </c>
    </row>
    <row r="69" spans="1:9" x14ac:dyDescent="0.2">
      <c r="A69" s="26" t="s">
        <v>206</v>
      </c>
      <c r="B69" s="26" t="s">
        <v>205</v>
      </c>
      <c r="C69" s="26" t="s">
        <v>50</v>
      </c>
      <c r="D69" s="27">
        <v>500</v>
      </c>
      <c r="E69" s="28">
        <v>2490.23</v>
      </c>
      <c r="F69" s="29">
        <v>1.82454239520275</v>
      </c>
      <c r="G69" s="28">
        <v>4.2123999999999997</v>
      </c>
    </row>
    <row r="70" spans="1:9" x14ac:dyDescent="0.2">
      <c r="A70" s="30" t="s">
        <v>32</v>
      </c>
      <c r="B70" s="30"/>
      <c r="C70" s="30"/>
      <c r="D70" s="31"/>
      <c r="E70" s="32">
        <f>SUM(E67:E69)</f>
        <v>5924.1710000000003</v>
      </c>
      <c r="F70" s="33">
        <f>SUM(F67:F69)</f>
        <v>4.3405232231282502</v>
      </c>
      <c r="G70" s="32"/>
      <c r="H70" s="18"/>
      <c r="I70" s="18"/>
    </row>
    <row r="71" spans="1:9" x14ac:dyDescent="0.2">
      <c r="A71" s="26"/>
      <c r="B71" s="26"/>
      <c r="C71" s="26"/>
      <c r="D71" s="34"/>
      <c r="E71" s="28"/>
      <c r="F71" s="29"/>
      <c r="G71" s="28"/>
    </row>
    <row r="72" spans="1:9" x14ac:dyDescent="0.2">
      <c r="A72" s="30" t="s">
        <v>52</v>
      </c>
      <c r="B72" s="26"/>
      <c r="C72" s="26"/>
      <c r="D72" s="34"/>
      <c r="E72" s="28"/>
      <c r="F72" s="29"/>
      <c r="G72" s="28"/>
    </row>
    <row r="73" spans="1:9" x14ac:dyDescent="0.2">
      <c r="A73" s="26" t="s">
        <v>66</v>
      </c>
      <c r="B73" s="26" t="s">
        <v>65</v>
      </c>
      <c r="C73" s="26" t="s">
        <v>70</v>
      </c>
      <c r="D73" s="27">
        <v>2500000</v>
      </c>
      <c r="E73" s="28">
        <v>2489.835</v>
      </c>
      <c r="F73" s="29">
        <v>1.8242529864950701</v>
      </c>
      <c r="G73" s="28">
        <v>3.7258</v>
      </c>
    </row>
    <row r="74" spans="1:9" x14ac:dyDescent="0.2">
      <c r="A74" s="26" t="s">
        <v>54</v>
      </c>
      <c r="B74" s="26" t="s">
        <v>53</v>
      </c>
      <c r="C74" s="26" t="s">
        <v>70</v>
      </c>
      <c r="D74" s="27">
        <v>2500000</v>
      </c>
      <c r="E74" s="28">
        <v>2484.2224999999999</v>
      </c>
      <c r="F74" s="29">
        <v>1.8201408184651799</v>
      </c>
      <c r="G74" s="28">
        <v>3.8001999999999998</v>
      </c>
    </row>
    <row r="75" spans="1:9" x14ac:dyDescent="0.2">
      <c r="A75" s="30" t="s">
        <v>32</v>
      </c>
      <c r="B75" s="30"/>
      <c r="C75" s="30"/>
      <c r="D75" s="31"/>
      <c r="E75" s="32">
        <f>SUM(E72:E74)</f>
        <v>4974.0574999999999</v>
      </c>
      <c r="F75" s="33">
        <f>SUM(F72:F74)</f>
        <v>3.64439380496025</v>
      </c>
      <c r="G75" s="32"/>
      <c r="H75" s="18"/>
      <c r="I75" s="18"/>
    </row>
    <row r="76" spans="1:9" x14ac:dyDescent="0.2">
      <c r="A76" s="26"/>
      <c r="B76" s="26"/>
      <c r="C76" s="26"/>
      <c r="D76" s="34"/>
      <c r="E76" s="28"/>
      <c r="F76" s="29"/>
      <c r="G76" s="28"/>
    </row>
    <row r="77" spans="1:9" x14ac:dyDescent="0.2">
      <c r="A77" s="30" t="s">
        <v>67</v>
      </c>
      <c r="B77" s="26"/>
      <c r="C77" s="26"/>
      <c r="D77" s="34"/>
      <c r="E77" s="28"/>
      <c r="F77" s="29"/>
      <c r="G77" s="28"/>
    </row>
    <row r="78" spans="1:9" x14ac:dyDescent="0.2">
      <c r="A78" s="26" t="s">
        <v>72</v>
      </c>
      <c r="B78" s="26" t="s">
        <v>71</v>
      </c>
      <c r="C78" s="26" t="s">
        <v>70</v>
      </c>
      <c r="D78" s="27">
        <v>10000000</v>
      </c>
      <c r="E78" s="28">
        <v>9619.19</v>
      </c>
      <c r="F78" s="29">
        <v>7.0477907512600497</v>
      </c>
      <c r="G78" s="28">
        <v>6.3726000000000003</v>
      </c>
    </row>
    <row r="79" spans="1:9" x14ac:dyDescent="0.2">
      <c r="A79" s="26" t="s">
        <v>69</v>
      </c>
      <c r="B79" s="26" t="s">
        <v>68</v>
      </c>
      <c r="C79" s="26" t="s">
        <v>70</v>
      </c>
      <c r="D79" s="27">
        <v>7400000</v>
      </c>
      <c r="E79" s="28">
        <v>7180.0054</v>
      </c>
      <c r="F79" s="29">
        <v>5.2606483136435802</v>
      </c>
      <c r="G79" s="28">
        <v>6.4942000000000002</v>
      </c>
    </row>
    <row r="80" spans="1:9" x14ac:dyDescent="0.2">
      <c r="A80" s="26" t="s">
        <v>210</v>
      </c>
      <c r="B80" s="26" t="s">
        <v>209</v>
      </c>
      <c r="C80" s="26" t="s">
        <v>70</v>
      </c>
      <c r="D80" s="27">
        <v>300000</v>
      </c>
      <c r="E80" s="28">
        <v>302.54669999999999</v>
      </c>
      <c r="F80" s="29">
        <v>0.22166999862610601</v>
      </c>
      <c r="G80" s="28">
        <v>5.8113999999999999</v>
      </c>
    </row>
    <row r="81" spans="1:9" x14ac:dyDescent="0.2">
      <c r="A81" s="26" t="s">
        <v>84</v>
      </c>
      <c r="B81" s="26" t="s">
        <v>83</v>
      </c>
      <c r="C81" s="26" t="s">
        <v>70</v>
      </c>
      <c r="D81" s="27">
        <v>100000</v>
      </c>
      <c r="E81" s="28">
        <v>102.9868</v>
      </c>
      <c r="F81" s="29">
        <v>7.5456396696797601E-2</v>
      </c>
      <c r="G81" s="28">
        <v>5.4935</v>
      </c>
    </row>
    <row r="82" spans="1:9" x14ac:dyDescent="0.2">
      <c r="A82" s="26" t="s">
        <v>74</v>
      </c>
      <c r="B82" s="26" t="s">
        <v>73</v>
      </c>
      <c r="C82" s="26" t="s">
        <v>70</v>
      </c>
      <c r="D82" s="27">
        <v>100000</v>
      </c>
      <c r="E82" s="28">
        <v>97.192800000000005</v>
      </c>
      <c r="F82" s="29">
        <v>7.1211247197432201E-2</v>
      </c>
      <c r="G82" s="28">
        <v>6.2195999999999998</v>
      </c>
    </row>
    <row r="83" spans="1:9" x14ac:dyDescent="0.2">
      <c r="A83" s="30" t="s">
        <v>32</v>
      </c>
      <c r="B83" s="30"/>
      <c r="C83" s="30"/>
      <c r="D83" s="31"/>
      <c r="E83" s="32">
        <f>SUM(E78:E82)</f>
        <v>17301.921699999999</v>
      </c>
      <c r="F83" s="33">
        <f>SUM(F78:F82)</f>
        <v>12.676776707423967</v>
      </c>
      <c r="G83" s="32"/>
      <c r="H83" s="18"/>
      <c r="I83" s="18"/>
    </row>
    <row r="84" spans="1:9" x14ac:dyDescent="0.2">
      <c r="A84" s="26"/>
      <c r="B84" s="26"/>
      <c r="C84" s="26"/>
      <c r="D84" s="34"/>
      <c r="E84" s="28"/>
      <c r="F84" s="29"/>
      <c r="G84" s="28"/>
    </row>
    <row r="85" spans="1:9" x14ac:dyDescent="0.2">
      <c r="A85" s="30" t="s">
        <v>33</v>
      </c>
      <c r="B85" s="30"/>
      <c r="C85" s="30"/>
      <c r="D85" s="31"/>
      <c r="E85" s="32">
        <f>E53+E58+E64+E70+E75+E83</f>
        <v>129996.23357900002</v>
      </c>
      <c r="F85" s="33">
        <f>F53+F58+F64+F70+F75+F83</f>
        <v>95.245675853862622</v>
      </c>
      <c r="G85" s="32"/>
      <c r="H85" s="18"/>
      <c r="I85" s="18"/>
    </row>
    <row r="86" spans="1:9" x14ac:dyDescent="0.2">
      <c r="A86" s="30"/>
      <c r="B86" s="30"/>
      <c r="C86" s="30"/>
      <c r="D86" s="31"/>
      <c r="E86" s="32"/>
      <c r="F86" s="33"/>
      <c r="G86" s="32"/>
      <c r="H86" s="18"/>
      <c r="I86" s="18"/>
    </row>
    <row r="87" spans="1:9" x14ac:dyDescent="0.2">
      <c r="A87" s="30" t="s">
        <v>35</v>
      </c>
      <c r="B87" s="30"/>
      <c r="C87" s="30"/>
      <c r="D87" s="31"/>
      <c r="E87" s="32">
        <f>E89-(E53+E58+E64+E70+E75+E83)</f>
        <v>6488.9479408999905</v>
      </c>
      <c r="F87" s="33">
        <f>F89-(F53+F58+F64+F70+F75+F83)</f>
        <v>4.7543241461373782</v>
      </c>
      <c r="G87" s="32"/>
      <c r="H87" s="18"/>
      <c r="I87" s="18"/>
    </row>
    <row r="88" spans="1:9" x14ac:dyDescent="0.2">
      <c r="A88" s="30"/>
      <c r="B88" s="30"/>
      <c r="C88" s="30"/>
      <c r="D88" s="31"/>
      <c r="E88" s="32"/>
      <c r="F88" s="33"/>
      <c r="G88" s="32"/>
      <c r="H88" s="18"/>
      <c r="I88" s="18"/>
    </row>
    <row r="89" spans="1:9" x14ac:dyDescent="0.2">
      <c r="A89" s="35" t="s">
        <v>34</v>
      </c>
      <c r="B89" s="35"/>
      <c r="C89" s="35"/>
      <c r="D89" s="36"/>
      <c r="E89" s="37">
        <v>136485.18151990001</v>
      </c>
      <c r="F89" s="38">
        <v>100</v>
      </c>
      <c r="G89" s="37"/>
      <c r="H89" s="18"/>
      <c r="I89" s="18"/>
    </row>
    <row r="90" spans="1:9" x14ac:dyDescent="0.2">
      <c r="F90" s="20" t="s">
        <v>549</v>
      </c>
    </row>
    <row r="91" spans="1:9" x14ac:dyDescent="0.2">
      <c r="A91" s="18" t="s">
        <v>55</v>
      </c>
    </row>
    <row r="92" spans="1:9" x14ac:dyDescent="0.2">
      <c r="A92" s="18" t="s">
        <v>36</v>
      </c>
    </row>
    <row r="93" spans="1:9" x14ac:dyDescent="0.2">
      <c r="A93" s="18" t="s">
        <v>762</v>
      </c>
    </row>
    <row r="94" spans="1:9" x14ac:dyDescent="0.2">
      <c r="A94" s="18"/>
    </row>
    <row r="95" spans="1:9" ht="34.5" customHeight="1" x14ac:dyDescent="0.2">
      <c r="A95" s="90" t="s">
        <v>761</v>
      </c>
      <c r="B95" s="90"/>
      <c r="C95" s="90"/>
      <c r="D95" s="90"/>
      <c r="E95" s="90"/>
      <c r="F95" s="90"/>
      <c r="G95" s="90"/>
    </row>
    <row r="96" spans="1:9" x14ac:dyDescent="0.2">
      <c r="A96" s="48"/>
      <c r="B96" s="48"/>
      <c r="C96" s="48"/>
      <c r="D96" s="48"/>
      <c r="E96" s="48"/>
      <c r="F96" s="48"/>
      <c r="G96" s="48"/>
    </row>
    <row r="97" spans="1:5" x14ac:dyDescent="0.2">
      <c r="A97" s="18" t="s">
        <v>37</v>
      </c>
    </row>
    <row r="98" spans="1:5" x14ac:dyDescent="0.2">
      <c r="A98" s="18" t="s">
        <v>38</v>
      </c>
    </row>
    <row r="99" spans="1:5" x14ac:dyDescent="0.2">
      <c r="A99" s="18" t="s">
        <v>39</v>
      </c>
      <c r="B99" s="18"/>
      <c r="C99" s="39" t="s">
        <v>41</v>
      </c>
      <c r="D99" s="19" t="s">
        <v>40</v>
      </c>
    </row>
    <row r="100" spans="1:5" x14ac:dyDescent="0.2">
      <c r="A100" s="9" t="s">
        <v>59</v>
      </c>
      <c r="C100" s="40">
        <v>178.2167</v>
      </c>
      <c r="D100" s="40">
        <v>171.57689999999999</v>
      </c>
    </row>
    <row r="101" spans="1:5" x14ac:dyDescent="0.2">
      <c r="A101" s="9" t="s">
        <v>81</v>
      </c>
      <c r="C101" s="40">
        <v>26.442499999999999</v>
      </c>
      <c r="D101" s="40">
        <v>25.4573</v>
      </c>
    </row>
    <row r="102" spans="1:5" x14ac:dyDescent="0.2">
      <c r="A102" s="9" t="s">
        <v>62</v>
      </c>
      <c r="C102" s="40">
        <v>195.89570000000001</v>
      </c>
      <c r="D102" s="40">
        <v>189.52670000000001</v>
      </c>
    </row>
    <row r="103" spans="1:5" x14ac:dyDescent="0.2">
      <c r="A103" s="9" t="s">
        <v>82</v>
      </c>
      <c r="C103" s="40">
        <v>30.151900000000001</v>
      </c>
      <c r="D103" s="40">
        <v>29.170100000000001</v>
      </c>
    </row>
    <row r="105" spans="1:5" x14ac:dyDescent="0.2">
      <c r="A105" s="9" t="s">
        <v>42</v>
      </c>
    </row>
    <row r="107" spans="1:5" x14ac:dyDescent="0.2">
      <c r="A107" s="18" t="s">
        <v>43</v>
      </c>
      <c r="D107" s="41" t="s">
        <v>44</v>
      </c>
    </row>
    <row r="109" spans="1:5" x14ac:dyDescent="0.2">
      <c r="A109" s="18" t="s">
        <v>224</v>
      </c>
      <c r="D109" s="45">
        <v>0.29924831949036901</v>
      </c>
    </row>
    <row r="111" spans="1:5" x14ac:dyDescent="0.2">
      <c r="A111" s="18" t="s">
        <v>225</v>
      </c>
      <c r="D111" s="42">
        <v>1.7305393632553701</v>
      </c>
      <c r="E111" s="13" t="s">
        <v>45</v>
      </c>
    </row>
    <row r="113" spans="1:7" x14ac:dyDescent="0.2">
      <c r="A113" s="18" t="s">
        <v>226</v>
      </c>
      <c r="D113" s="41" t="s">
        <v>44</v>
      </c>
    </row>
    <row r="114" spans="1:7" x14ac:dyDescent="0.2">
      <c r="A114" s="9" t="s">
        <v>770</v>
      </c>
      <c r="D114" s="41"/>
    </row>
    <row r="115" spans="1:7" x14ac:dyDescent="0.2">
      <c r="A115" s="52" t="s">
        <v>771</v>
      </c>
      <c r="D115" s="41"/>
    </row>
    <row r="116" spans="1:7" s="53" customFormat="1" x14ac:dyDescent="0.2">
      <c r="D116" s="54"/>
      <c r="E116" s="55"/>
      <c r="F116" s="14"/>
      <c r="G116" s="55"/>
    </row>
    <row r="117" spans="1:7" x14ac:dyDescent="0.2">
      <c r="A117" s="18" t="s">
        <v>46</v>
      </c>
    </row>
    <row r="118" spans="1:7" x14ac:dyDescent="0.2">
      <c r="A118" s="18"/>
    </row>
    <row r="119" spans="1:7" x14ac:dyDescent="0.2">
      <c r="A119" s="49" t="s">
        <v>766</v>
      </c>
    </row>
    <row r="120" spans="1:7" x14ac:dyDescent="0.2">
      <c r="A120" s="50"/>
    </row>
    <row r="121" spans="1:7" x14ac:dyDescent="0.2">
      <c r="A121" s="51"/>
    </row>
    <row r="122" spans="1:7" x14ac:dyDescent="0.2">
      <c r="A122" s="51"/>
    </row>
    <row r="123" spans="1:7" x14ac:dyDescent="0.2">
      <c r="A123" s="51"/>
    </row>
    <row r="124" spans="1:7" x14ac:dyDescent="0.2">
      <c r="A124" s="51"/>
    </row>
    <row r="125" spans="1:7" x14ac:dyDescent="0.2">
      <c r="A125" s="51"/>
    </row>
    <row r="126" spans="1:7" x14ac:dyDescent="0.2">
      <c r="A126" s="51"/>
    </row>
    <row r="127" spans="1:7" x14ac:dyDescent="0.2">
      <c r="A127" s="51"/>
    </row>
    <row r="128" spans="1:7" x14ac:dyDescent="0.2">
      <c r="A128" s="51"/>
    </row>
    <row r="129" spans="1:1" x14ac:dyDescent="0.2">
      <c r="A129" s="51"/>
    </row>
    <row r="130" spans="1:1" x14ac:dyDescent="0.2">
      <c r="A130" s="51"/>
    </row>
    <row r="131" spans="1:1" x14ac:dyDescent="0.2">
      <c r="A131" s="51"/>
    </row>
    <row r="132" spans="1:1" x14ac:dyDescent="0.2">
      <c r="A132" s="49" t="s">
        <v>765</v>
      </c>
    </row>
    <row r="133" spans="1:1" x14ac:dyDescent="0.2">
      <c r="A133" s="51"/>
    </row>
    <row r="134" spans="1:1" x14ac:dyDescent="0.2">
      <c r="A134" s="49" t="s">
        <v>896</v>
      </c>
    </row>
    <row r="135" spans="1:1" x14ac:dyDescent="0.2">
      <c r="A135" s="51"/>
    </row>
    <row r="136" spans="1:1" x14ac:dyDescent="0.2">
      <c r="A136" s="51"/>
    </row>
    <row r="137" spans="1:1" x14ac:dyDescent="0.2">
      <c r="A137" s="51"/>
    </row>
    <row r="138" spans="1:1" x14ac:dyDescent="0.2">
      <c r="A138" s="51"/>
    </row>
    <row r="139" spans="1:1" x14ac:dyDescent="0.2">
      <c r="A139" s="51"/>
    </row>
    <row r="140" spans="1:1" x14ac:dyDescent="0.2">
      <c r="A140" s="51"/>
    </row>
    <row r="141" spans="1:1" x14ac:dyDescent="0.2">
      <c r="A141" s="51"/>
    </row>
    <row r="142" spans="1:1" x14ac:dyDescent="0.2">
      <c r="A142" s="51"/>
    </row>
    <row r="143" spans="1:1" x14ac:dyDescent="0.2">
      <c r="A143" s="51"/>
    </row>
    <row r="144" spans="1:1" x14ac:dyDescent="0.2">
      <c r="A144" s="51"/>
    </row>
    <row r="145" spans="1:1" x14ac:dyDescent="0.2">
      <c r="A145" s="51"/>
    </row>
    <row r="146" spans="1:1" x14ac:dyDescent="0.2">
      <c r="A146" s="51"/>
    </row>
  </sheetData>
  <mergeCells count="2">
    <mergeCell ref="A1:G1"/>
    <mergeCell ref="A95:G95"/>
  </mergeCells>
  <conditionalFormatting sqref="F2:F3 F5:F89 F97:F65542 F91:F94">
    <cfRule type="cellIs" dxfId="44" priority="2" stopIfTrue="1" operator="between">
      <formula>0.009</formula>
      <formula>-0.009</formula>
    </cfRule>
  </conditionalFormatting>
  <conditionalFormatting sqref="F90">
    <cfRule type="cellIs" dxfId="43" priority="1" stopIfTrue="1" operator="between">
      <formula>0.009</formula>
      <formula>-0.009</formula>
    </cfRule>
  </conditionalFormatting>
  <hyperlinks>
    <hyperlink ref="A115" r:id="rId1"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1"/>
  <sheetViews>
    <sheetView workbookViewId="0">
      <selection sqref="A1:F1"/>
    </sheetView>
  </sheetViews>
  <sheetFormatPr defaultColWidth="9.109375" defaultRowHeight="10.199999999999999" x14ac:dyDescent="0.2"/>
  <cols>
    <col min="1" max="1" width="40.5546875" style="9" bestFit="1" customWidth="1"/>
    <col min="2" max="2" width="33.44140625" style="9" bestFit="1" customWidth="1"/>
    <col min="3" max="3" width="24.66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10</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91</v>
      </c>
      <c r="B7" s="26" t="s">
        <v>90</v>
      </c>
      <c r="C7" s="26" t="s">
        <v>89</v>
      </c>
      <c r="D7" s="27">
        <v>750000</v>
      </c>
      <c r="E7" s="28">
        <v>5574.75</v>
      </c>
      <c r="F7" s="29">
        <v>8.5558492055586601</v>
      </c>
    </row>
    <row r="8" spans="1:6" x14ac:dyDescent="0.2">
      <c r="A8" s="26" t="s">
        <v>112</v>
      </c>
      <c r="B8" s="26" t="s">
        <v>111</v>
      </c>
      <c r="C8" s="26" t="s">
        <v>89</v>
      </c>
      <c r="D8" s="27">
        <v>1000000</v>
      </c>
      <c r="E8" s="28">
        <v>4963</v>
      </c>
      <c r="F8" s="29">
        <v>7.6169657127562003</v>
      </c>
    </row>
    <row r="9" spans="1:6" x14ac:dyDescent="0.2">
      <c r="A9" s="26" t="s">
        <v>96</v>
      </c>
      <c r="B9" s="26" t="s">
        <v>95</v>
      </c>
      <c r="C9" s="26" t="s">
        <v>89</v>
      </c>
      <c r="D9" s="27">
        <v>600000</v>
      </c>
      <c r="E9" s="28">
        <v>4371.6000000000004</v>
      </c>
      <c r="F9" s="29">
        <v>6.7093143884515403</v>
      </c>
    </row>
    <row r="10" spans="1:6" x14ac:dyDescent="0.2">
      <c r="A10" s="26" t="s">
        <v>125</v>
      </c>
      <c r="B10" s="26" t="s">
        <v>124</v>
      </c>
      <c r="C10" s="26" t="s">
        <v>108</v>
      </c>
      <c r="D10" s="27">
        <v>190000</v>
      </c>
      <c r="E10" s="28">
        <v>3215.37</v>
      </c>
      <c r="F10" s="29">
        <v>4.9347900551732602</v>
      </c>
    </row>
    <row r="11" spans="1:6" x14ac:dyDescent="0.2">
      <c r="A11" s="26" t="s">
        <v>231</v>
      </c>
      <c r="B11" s="26" t="s">
        <v>230</v>
      </c>
      <c r="C11" s="26" t="s">
        <v>150</v>
      </c>
      <c r="D11" s="27">
        <v>1400000</v>
      </c>
      <c r="E11" s="28">
        <v>3041.5</v>
      </c>
      <c r="F11" s="29">
        <v>4.6679430214281599</v>
      </c>
    </row>
    <row r="12" spans="1:6" x14ac:dyDescent="0.2">
      <c r="A12" s="26" t="s">
        <v>116</v>
      </c>
      <c r="B12" s="26" t="s">
        <v>115</v>
      </c>
      <c r="C12" s="26" t="s">
        <v>117</v>
      </c>
      <c r="D12" s="27">
        <v>1900000</v>
      </c>
      <c r="E12" s="28">
        <v>2967.8</v>
      </c>
      <c r="F12" s="29">
        <v>4.5548319247064004</v>
      </c>
    </row>
    <row r="13" spans="1:6" x14ac:dyDescent="0.2">
      <c r="A13" s="26" t="s">
        <v>88</v>
      </c>
      <c r="B13" s="26" t="s">
        <v>87</v>
      </c>
      <c r="C13" s="26" t="s">
        <v>89</v>
      </c>
      <c r="D13" s="27">
        <v>200000</v>
      </c>
      <c r="E13" s="28">
        <v>2769.2</v>
      </c>
      <c r="F13" s="29">
        <v>4.2500305161725702</v>
      </c>
    </row>
    <row r="14" spans="1:6" x14ac:dyDescent="0.2">
      <c r="A14" s="26" t="s">
        <v>110</v>
      </c>
      <c r="B14" s="26" t="s">
        <v>109</v>
      </c>
      <c r="C14" s="26" t="s">
        <v>94</v>
      </c>
      <c r="D14" s="27">
        <v>225000</v>
      </c>
      <c r="E14" s="28">
        <v>2428.3125</v>
      </c>
      <c r="F14" s="29">
        <v>3.7268533250770299</v>
      </c>
    </row>
    <row r="15" spans="1:6" x14ac:dyDescent="0.2">
      <c r="A15" s="26" t="s">
        <v>233</v>
      </c>
      <c r="B15" s="26" t="s">
        <v>232</v>
      </c>
      <c r="C15" s="26" t="s">
        <v>142</v>
      </c>
      <c r="D15" s="27">
        <v>1000000</v>
      </c>
      <c r="E15" s="28">
        <v>2385.5</v>
      </c>
      <c r="F15" s="29">
        <v>3.6611468280838002</v>
      </c>
    </row>
    <row r="16" spans="1:6" x14ac:dyDescent="0.2">
      <c r="A16" s="26" t="s">
        <v>235</v>
      </c>
      <c r="B16" s="26" t="s">
        <v>234</v>
      </c>
      <c r="C16" s="26" t="s">
        <v>105</v>
      </c>
      <c r="D16" s="27">
        <v>900000</v>
      </c>
      <c r="E16" s="28">
        <v>2335.9499999999998</v>
      </c>
      <c r="F16" s="29">
        <v>3.5850999509798198</v>
      </c>
    </row>
    <row r="17" spans="1:6" x14ac:dyDescent="0.2">
      <c r="A17" s="26" t="s">
        <v>101</v>
      </c>
      <c r="B17" s="26" t="s">
        <v>100</v>
      </c>
      <c r="C17" s="26" t="s">
        <v>102</v>
      </c>
      <c r="D17" s="27">
        <v>300000</v>
      </c>
      <c r="E17" s="28">
        <v>2217</v>
      </c>
      <c r="F17" s="29">
        <v>3.4025414034214201</v>
      </c>
    </row>
    <row r="18" spans="1:6" x14ac:dyDescent="0.2">
      <c r="A18" s="26" t="s">
        <v>119</v>
      </c>
      <c r="B18" s="26" t="s">
        <v>118</v>
      </c>
      <c r="C18" s="26" t="s">
        <v>120</v>
      </c>
      <c r="D18" s="27">
        <v>1200000</v>
      </c>
      <c r="E18" s="28">
        <v>1909.8</v>
      </c>
      <c r="F18" s="29">
        <v>2.93106611287967</v>
      </c>
    </row>
    <row r="19" spans="1:6" x14ac:dyDescent="0.2">
      <c r="A19" s="26" t="s">
        <v>159</v>
      </c>
      <c r="B19" s="26" t="s">
        <v>158</v>
      </c>
      <c r="C19" s="26" t="s">
        <v>150</v>
      </c>
      <c r="D19" s="27">
        <v>50000</v>
      </c>
      <c r="E19" s="28">
        <v>1864.7750000000001</v>
      </c>
      <c r="F19" s="29">
        <v>2.86196398085935</v>
      </c>
    </row>
    <row r="20" spans="1:6" x14ac:dyDescent="0.2">
      <c r="A20" s="26" t="s">
        <v>237</v>
      </c>
      <c r="B20" s="26" t="s">
        <v>236</v>
      </c>
      <c r="C20" s="26" t="s">
        <v>238</v>
      </c>
      <c r="D20" s="27">
        <v>1000000</v>
      </c>
      <c r="E20" s="28">
        <v>1828.5</v>
      </c>
      <c r="F20" s="29">
        <v>2.80629091391793</v>
      </c>
    </row>
    <row r="21" spans="1:6" x14ac:dyDescent="0.2">
      <c r="A21" s="26" t="s">
        <v>240</v>
      </c>
      <c r="B21" s="26" t="s">
        <v>239</v>
      </c>
      <c r="C21" s="26" t="s">
        <v>217</v>
      </c>
      <c r="D21" s="27">
        <v>200000</v>
      </c>
      <c r="E21" s="28">
        <v>1564.8</v>
      </c>
      <c r="F21" s="29">
        <v>2.4015772611970401</v>
      </c>
    </row>
    <row r="22" spans="1:6" x14ac:dyDescent="0.2">
      <c r="A22" s="26" t="s">
        <v>242</v>
      </c>
      <c r="B22" s="26" t="s">
        <v>241</v>
      </c>
      <c r="C22" s="26" t="s">
        <v>243</v>
      </c>
      <c r="D22" s="27">
        <v>1200000</v>
      </c>
      <c r="E22" s="28">
        <v>1512</v>
      </c>
      <c r="F22" s="29">
        <v>2.3205424456351702</v>
      </c>
    </row>
    <row r="23" spans="1:6" x14ac:dyDescent="0.2">
      <c r="A23" s="26" t="s">
        <v>171</v>
      </c>
      <c r="B23" s="26" t="s">
        <v>170</v>
      </c>
      <c r="C23" s="26" t="s">
        <v>120</v>
      </c>
      <c r="D23" s="27">
        <v>500000</v>
      </c>
      <c r="E23" s="28">
        <v>1309.75</v>
      </c>
      <c r="F23" s="29">
        <v>2.0101391985255801</v>
      </c>
    </row>
    <row r="24" spans="1:6" x14ac:dyDescent="0.2">
      <c r="A24" s="26" t="s">
        <v>186</v>
      </c>
      <c r="B24" s="26" t="s">
        <v>185</v>
      </c>
      <c r="C24" s="26" t="s">
        <v>108</v>
      </c>
      <c r="D24" s="27">
        <v>370605</v>
      </c>
      <c r="E24" s="28">
        <v>1303.9736929999999</v>
      </c>
      <c r="F24" s="29">
        <v>2.00127400965486</v>
      </c>
    </row>
    <row r="25" spans="1:6" x14ac:dyDescent="0.2">
      <c r="A25" s="26" t="s">
        <v>245</v>
      </c>
      <c r="B25" s="26" t="s">
        <v>244</v>
      </c>
      <c r="C25" s="26" t="s">
        <v>94</v>
      </c>
      <c r="D25" s="27">
        <v>100000</v>
      </c>
      <c r="E25" s="28">
        <v>1259</v>
      </c>
      <c r="F25" s="29">
        <v>1.93225062106791</v>
      </c>
    </row>
    <row r="26" spans="1:6" x14ac:dyDescent="0.2">
      <c r="A26" s="26" t="s">
        <v>247</v>
      </c>
      <c r="B26" s="26" t="s">
        <v>246</v>
      </c>
      <c r="C26" s="26" t="s">
        <v>108</v>
      </c>
      <c r="D26" s="27">
        <v>50000</v>
      </c>
      <c r="E26" s="28">
        <v>1164.45</v>
      </c>
      <c r="F26" s="29">
        <v>1.78713998070098</v>
      </c>
    </row>
    <row r="27" spans="1:6" x14ac:dyDescent="0.2">
      <c r="A27" s="26" t="s">
        <v>249</v>
      </c>
      <c r="B27" s="26" t="s">
        <v>248</v>
      </c>
      <c r="C27" s="26" t="s">
        <v>134</v>
      </c>
      <c r="D27" s="27">
        <v>50000</v>
      </c>
      <c r="E27" s="28">
        <v>1114.8499999999999</v>
      </c>
      <c r="F27" s="29">
        <v>1.7110163660822599</v>
      </c>
    </row>
    <row r="28" spans="1:6" x14ac:dyDescent="0.2">
      <c r="A28" s="26" t="s">
        <v>251</v>
      </c>
      <c r="B28" s="26" t="s">
        <v>250</v>
      </c>
      <c r="C28" s="26" t="s">
        <v>178</v>
      </c>
      <c r="D28" s="27">
        <v>275000</v>
      </c>
      <c r="E28" s="28">
        <v>1103.8499999999999</v>
      </c>
      <c r="F28" s="29">
        <v>1.6941341128402001</v>
      </c>
    </row>
    <row r="29" spans="1:6" x14ac:dyDescent="0.2">
      <c r="A29" s="26" t="s">
        <v>253</v>
      </c>
      <c r="B29" s="26" t="s">
        <v>252</v>
      </c>
      <c r="C29" s="26" t="s">
        <v>254</v>
      </c>
      <c r="D29" s="27">
        <v>130000</v>
      </c>
      <c r="E29" s="28">
        <v>1086.54</v>
      </c>
      <c r="F29" s="29">
        <v>1.66756758523839</v>
      </c>
    </row>
    <row r="30" spans="1:6" x14ac:dyDescent="0.2">
      <c r="A30" s="26" t="s">
        <v>223</v>
      </c>
      <c r="B30" s="26" t="s">
        <v>222</v>
      </c>
      <c r="C30" s="26" t="s">
        <v>89</v>
      </c>
      <c r="D30" s="27">
        <v>1000000</v>
      </c>
      <c r="E30" s="28">
        <v>960</v>
      </c>
      <c r="F30" s="29">
        <v>1.4733602829429699</v>
      </c>
    </row>
    <row r="31" spans="1:6" x14ac:dyDescent="0.2">
      <c r="A31" s="26" t="s">
        <v>256</v>
      </c>
      <c r="B31" s="26" t="s">
        <v>255</v>
      </c>
      <c r="C31" s="26" t="s">
        <v>117</v>
      </c>
      <c r="D31" s="27">
        <v>400000</v>
      </c>
      <c r="E31" s="28">
        <v>911</v>
      </c>
      <c r="F31" s="29">
        <v>1.3981575185010899</v>
      </c>
    </row>
    <row r="32" spans="1:6" x14ac:dyDescent="0.2">
      <c r="A32" s="26" t="s">
        <v>141</v>
      </c>
      <c r="B32" s="26" t="s">
        <v>140</v>
      </c>
      <c r="C32" s="26" t="s">
        <v>142</v>
      </c>
      <c r="D32" s="27">
        <v>55000</v>
      </c>
      <c r="E32" s="28">
        <v>877.30499999999995</v>
      </c>
      <c r="F32" s="29">
        <v>1.3464441073200799</v>
      </c>
    </row>
    <row r="33" spans="1:9" x14ac:dyDescent="0.2">
      <c r="A33" s="26" t="s">
        <v>177</v>
      </c>
      <c r="B33" s="26" t="s">
        <v>176</v>
      </c>
      <c r="C33" s="26" t="s">
        <v>178</v>
      </c>
      <c r="D33" s="27">
        <v>500000</v>
      </c>
      <c r="E33" s="28">
        <v>812.25</v>
      </c>
      <c r="F33" s="29">
        <v>1.2466009268962801</v>
      </c>
    </row>
    <row r="34" spans="1:9" x14ac:dyDescent="0.2">
      <c r="A34" s="26" t="s">
        <v>161</v>
      </c>
      <c r="B34" s="26" t="s">
        <v>160</v>
      </c>
      <c r="C34" s="26" t="s">
        <v>89</v>
      </c>
      <c r="D34" s="27">
        <v>500000</v>
      </c>
      <c r="E34" s="28">
        <v>685.5</v>
      </c>
      <c r="F34" s="29">
        <v>1.0520713270389599</v>
      </c>
    </row>
    <row r="35" spans="1:9" x14ac:dyDescent="0.2">
      <c r="A35" s="26" t="s">
        <v>180</v>
      </c>
      <c r="B35" s="26" t="s">
        <v>179</v>
      </c>
      <c r="C35" s="26" t="s">
        <v>128</v>
      </c>
      <c r="D35" s="27">
        <v>175000</v>
      </c>
      <c r="E35" s="28">
        <v>673.4</v>
      </c>
      <c r="F35" s="29">
        <v>1.0335008484727</v>
      </c>
    </row>
    <row r="36" spans="1:9" x14ac:dyDescent="0.2">
      <c r="A36" s="26" t="s">
        <v>258</v>
      </c>
      <c r="B36" s="26" t="s">
        <v>257</v>
      </c>
      <c r="C36" s="26" t="s">
        <v>120</v>
      </c>
      <c r="D36" s="27">
        <v>175000</v>
      </c>
      <c r="E36" s="28">
        <v>616.70000000000005</v>
      </c>
      <c r="F36" s="29">
        <v>0.94648050676138396</v>
      </c>
    </row>
    <row r="37" spans="1:9" x14ac:dyDescent="0.2">
      <c r="A37" s="26" t="s">
        <v>168</v>
      </c>
      <c r="B37" s="26" t="s">
        <v>167</v>
      </c>
      <c r="C37" s="26" t="s">
        <v>169</v>
      </c>
      <c r="D37" s="27">
        <v>400000</v>
      </c>
      <c r="E37" s="28">
        <v>612.79999999999995</v>
      </c>
      <c r="F37" s="29">
        <v>0.94049498061192804</v>
      </c>
    </row>
    <row r="38" spans="1:9" x14ac:dyDescent="0.2">
      <c r="A38" s="26" t="s">
        <v>260</v>
      </c>
      <c r="B38" s="26" t="s">
        <v>259</v>
      </c>
      <c r="C38" s="26" t="s">
        <v>261</v>
      </c>
      <c r="D38" s="27">
        <v>250000</v>
      </c>
      <c r="E38" s="28">
        <v>586.25</v>
      </c>
      <c r="F38" s="29">
        <v>0.89974736028678703</v>
      </c>
    </row>
    <row r="39" spans="1:9" x14ac:dyDescent="0.2">
      <c r="A39" s="26" t="s">
        <v>263</v>
      </c>
      <c r="B39" s="26" t="s">
        <v>262</v>
      </c>
      <c r="C39" s="26" t="s">
        <v>131</v>
      </c>
      <c r="D39" s="27">
        <v>60000</v>
      </c>
      <c r="E39" s="28">
        <v>446.79</v>
      </c>
      <c r="F39" s="29">
        <v>0.68571108418342597</v>
      </c>
    </row>
    <row r="40" spans="1:9" x14ac:dyDescent="0.2">
      <c r="A40" s="26" t="s">
        <v>265</v>
      </c>
      <c r="B40" s="26" t="s">
        <v>264</v>
      </c>
      <c r="C40" s="26" t="s">
        <v>243</v>
      </c>
      <c r="D40" s="27">
        <v>14073</v>
      </c>
      <c r="E40" s="28">
        <v>60.049491000000003</v>
      </c>
      <c r="F40" s="29">
        <v>9.2160974010772098E-2</v>
      </c>
    </row>
    <row r="41" spans="1:9" x14ac:dyDescent="0.2">
      <c r="A41" s="30" t="s">
        <v>32</v>
      </c>
      <c r="B41" s="30"/>
      <c r="C41" s="30"/>
      <c r="D41" s="31"/>
      <c r="E41" s="32">
        <f>SUM(E7:E40)</f>
        <v>60534.315684000001</v>
      </c>
      <c r="F41" s="33">
        <f>SUM(F7:F40)</f>
        <v>92.905058837434566</v>
      </c>
      <c r="G41" s="18"/>
      <c r="H41" s="18"/>
      <c r="I41" s="18"/>
    </row>
    <row r="42" spans="1:9" x14ac:dyDescent="0.2">
      <c r="A42" s="26"/>
      <c r="B42" s="26"/>
      <c r="C42" s="26"/>
      <c r="D42" s="34"/>
      <c r="E42" s="28"/>
      <c r="F42" s="29"/>
    </row>
    <row r="43" spans="1:9" x14ac:dyDescent="0.2">
      <c r="A43" s="30" t="s">
        <v>266</v>
      </c>
      <c r="B43" s="26"/>
      <c r="C43" s="26"/>
      <c r="D43" s="34"/>
      <c r="E43" s="28"/>
      <c r="F43" s="29"/>
    </row>
    <row r="44" spans="1:9" x14ac:dyDescent="0.2">
      <c r="A44" s="26" t="s">
        <v>268</v>
      </c>
      <c r="B44" s="26" t="s">
        <v>267</v>
      </c>
      <c r="C44" s="26" t="s">
        <v>374</v>
      </c>
      <c r="D44" s="27">
        <v>400000</v>
      </c>
      <c r="E44" s="28">
        <v>1540.48</v>
      </c>
      <c r="F44" s="29">
        <v>2.36425213402915</v>
      </c>
    </row>
    <row r="45" spans="1:9" x14ac:dyDescent="0.2">
      <c r="A45" s="30" t="s">
        <v>32</v>
      </c>
      <c r="B45" s="30"/>
      <c r="C45" s="30"/>
      <c r="D45" s="31"/>
      <c r="E45" s="32">
        <f>SUM(E43:E44)</f>
        <v>1540.48</v>
      </c>
      <c r="F45" s="33">
        <f>SUM(F43:F44)</f>
        <v>2.36425213402915</v>
      </c>
      <c r="G45" s="18"/>
      <c r="H45" s="18"/>
      <c r="I45" s="18"/>
    </row>
    <row r="46" spans="1:9" x14ac:dyDescent="0.2">
      <c r="A46" s="26"/>
      <c r="B46" s="26"/>
      <c r="C46" s="26"/>
      <c r="D46" s="34"/>
      <c r="E46" s="28"/>
      <c r="F46" s="29"/>
    </row>
    <row r="47" spans="1:9" x14ac:dyDescent="0.2">
      <c r="A47" s="30" t="s">
        <v>33</v>
      </c>
      <c r="B47" s="30"/>
      <c r="C47" s="30"/>
      <c r="D47" s="31"/>
      <c r="E47" s="32">
        <f>E41+E45</f>
        <v>62074.795684000004</v>
      </c>
      <c r="F47" s="33">
        <f>F41+F45</f>
        <v>95.26931097146371</v>
      </c>
      <c r="G47" s="18"/>
      <c r="H47" s="18"/>
      <c r="I47" s="18"/>
    </row>
    <row r="48" spans="1:9" x14ac:dyDescent="0.2">
      <c r="A48" s="30"/>
      <c r="B48" s="30"/>
      <c r="C48" s="30"/>
      <c r="D48" s="31"/>
      <c r="E48" s="32"/>
      <c r="F48" s="33"/>
      <c r="G48" s="18"/>
      <c r="H48" s="18"/>
      <c r="I48" s="18"/>
    </row>
    <row r="49" spans="1:9" x14ac:dyDescent="0.2">
      <c r="A49" s="30" t="s">
        <v>35</v>
      </c>
      <c r="B49" s="30"/>
      <c r="C49" s="30"/>
      <c r="D49" s="31"/>
      <c r="E49" s="32">
        <f>E51-(E41+E45)</f>
        <v>3082.3835282999935</v>
      </c>
      <c r="F49" s="33">
        <f>F51-(F41+F45)</f>
        <v>4.7306890285362897</v>
      </c>
      <c r="G49" s="18"/>
      <c r="H49" s="18"/>
      <c r="I49" s="18"/>
    </row>
    <row r="50" spans="1:9" x14ac:dyDescent="0.2">
      <c r="A50" s="30"/>
      <c r="B50" s="30"/>
      <c r="C50" s="30"/>
      <c r="D50" s="31"/>
      <c r="E50" s="32"/>
      <c r="F50" s="33"/>
      <c r="G50" s="18"/>
      <c r="H50" s="18"/>
      <c r="I50" s="18"/>
    </row>
    <row r="51" spans="1:9" x14ac:dyDescent="0.2">
      <c r="A51" s="35" t="s">
        <v>34</v>
      </c>
      <c r="B51" s="35"/>
      <c r="C51" s="35"/>
      <c r="D51" s="36"/>
      <c r="E51" s="37">
        <v>65157.179212299998</v>
      </c>
      <c r="F51" s="38">
        <v>100</v>
      </c>
      <c r="G51" s="18"/>
      <c r="H51" s="18"/>
      <c r="I51" s="18"/>
    </row>
    <row r="54" spans="1:9" x14ac:dyDescent="0.2">
      <c r="A54" s="18" t="s">
        <v>37</v>
      </c>
    </row>
    <row r="55" spans="1:9" x14ac:dyDescent="0.2">
      <c r="A55" s="18" t="s">
        <v>38</v>
      </c>
    </row>
    <row r="56" spans="1:9" x14ac:dyDescent="0.2">
      <c r="A56" s="18" t="s">
        <v>39</v>
      </c>
      <c r="B56" s="18"/>
      <c r="C56" s="39" t="s">
        <v>41</v>
      </c>
      <c r="D56" s="19" t="s">
        <v>40</v>
      </c>
    </row>
    <row r="57" spans="1:9" x14ac:dyDescent="0.2">
      <c r="A57" s="9" t="s">
        <v>59</v>
      </c>
      <c r="C57" s="40">
        <v>404.64179999999999</v>
      </c>
      <c r="D57" s="40">
        <v>403.79520000000002</v>
      </c>
    </row>
    <row r="58" spans="1:9" x14ac:dyDescent="0.2">
      <c r="A58" s="9" t="s">
        <v>81</v>
      </c>
      <c r="C58" s="40">
        <v>81.165599999999998</v>
      </c>
      <c r="D58" s="40">
        <v>74.470699999999994</v>
      </c>
    </row>
    <row r="59" spans="1:9" x14ac:dyDescent="0.2">
      <c r="A59" s="9" t="s">
        <v>62</v>
      </c>
      <c r="C59" s="40">
        <v>432.55220000000003</v>
      </c>
      <c r="D59" s="40">
        <v>433.62860000000001</v>
      </c>
    </row>
    <row r="60" spans="1:9" x14ac:dyDescent="0.2">
      <c r="A60" s="9" t="s">
        <v>82</v>
      </c>
      <c r="C60" s="40">
        <v>88.929900000000004</v>
      </c>
      <c r="D60" s="40">
        <v>82.590999999999994</v>
      </c>
    </row>
    <row r="62" spans="1:9" x14ac:dyDescent="0.2">
      <c r="A62" s="18" t="s">
        <v>43</v>
      </c>
    </row>
    <row r="63" spans="1:9" x14ac:dyDescent="0.2">
      <c r="A63" s="86" t="s">
        <v>56</v>
      </c>
      <c r="B63" s="87"/>
      <c r="C63" s="43" t="s">
        <v>57</v>
      </c>
    </row>
    <row r="64" spans="1:9" x14ac:dyDescent="0.2">
      <c r="A64" s="82" t="s">
        <v>81</v>
      </c>
      <c r="B64" s="83"/>
      <c r="C64" s="44">
        <v>6.5</v>
      </c>
    </row>
    <row r="65" spans="1:4" x14ac:dyDescent="0.2">
      <c r="A65" s="82" t="s">
        <v>82</v>
      </c>
      <c r="B65" s="83"/>
      <c r="C65" s="44">
        <v>6.5</v>
      </c>
    </row>
    <row r="66" spans="1:4" x14ac:dyDescent="0.2">
      <c r="A66" s="9" t="s">
        <v>58</v>
      </c>
    </row>
    <row r="67" spans="1:4" x14ac:dyDescent="0.2">
      <c r="A67" s="9" t="s">
        <v>42</v>
      </c>
    </row>
    <row r="69" spans="1:4" x14ac:dyDescent="0.2">
      <c r="A69" s="18" t="s">
        <v>224</v>
      </c>
      <c r="D69" s="45">
        <v>0.125948481368306</v>
      </c>
    </row>
    <row r="71" spans="1:4" x14ac:dyDescent="0.2">
      <c r="A71" s="18" t="s">
        <v>85</v>
      </c>
    </row>
    <row r="72" spans="1:4" x14ac:dyDescent="0.2">
      <c r="A72" s="52"/>
    </row>
    <row r="73" spans="1:4" x14ac:dyDescent="0.2">
      <c r="A73" s="49" t="s">
        <v>766</v>
      </c>
    </row>
    <row r="74" spans="1:4" x14ac:dyDescent="0.2">
      <c r="A74" s="50"/>
    </row>
    <row r="75" spans="1:4" x14ac:dyDescent="0.2">
      <c r="A75" s="51"/>
    </row>
    <row r="76" spans="1:4" x14ac:dyDescent="0.2">
      <c r="A76" s="51"/>
    </row>
    <row r="77" spans="1:4" x14ac:dyDescent="0.2">
      <c r="A77" s="51"/>
    </row>
    <row r="78" spans="1:4" x14ac:dyDescent="0.2">
      <c r="A78" s="51"/>
    </row>
    <row r="79" spans="1:4" x14ac:dyDescent="0.2">
      <c r="A79" s="51"/>
    </row>
    <row r="80" spans="1:4"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49" t="s">
        <v>768</v>
      </c>
    </row>
    <row r="88" spans="1:1" x14ac:dyDescent="0.2">
      <c r="A88" s="51"/>
    </row>
    <row r="89" spans="1:1" x14ac:dyDescent="0.2">
      <c r="A89" s="49" t="s">
        <v>767</v>
      </c>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sheetData>
  <mergeCells count="4">
    <mergeCell ref="A1:F1"/>
    <mergeCell ref="A63:B63"/>
    <mergeCell ref="A64:B64"/>
    <mergeCell ref="A65:B65"/>
  </mergeCells>
  <conditionalFormatting sqref="F2:F3 F5:F65534">
    <cfRule type="cellIs" dxfId="42"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6"/>
  <sheetViews>
    <sheetView workbookViewId="0">
      <selection sqref="A1:F1"/>
    </sheetView>
  </sheetViews>
  <sheetFormatPr defaultColWidth="9.109375" defaultRowHeight="10.199999999999999" x14ac:dyDescent="0.2"/>
  <cols>
    <col min="1" max="1" width="40.5546875" style="9" bestFit="1" customWidth="1"/>
    <col min="2" max="2" width="26.5546875" style="9" bestFit="1" customWidth="1"/>
    <col min="3" max="3" width="24.66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11</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256</v>
      </c>
      <c r="B7" s="26" t="s">
        <v>255</v>
      </c>
      <c r="C7" s="26" t="s">
        <v>117</v>
      </c>
      <c r="D7" s="27">
        <v>4000000</v>
      </c>
      <c r="E7" s="28">
        <v>9110</v>
      </c>
      <c r="F7" s="29">
        <v>7.3117047258990802</v>
      </c>
    </row>
    <row r="8" spans="1:6" x14ac:dyDescent="0.2">
      <c r="A8" s="26" t="s">
        <v>93</v>
      </c>
      <c r="B8" s="26" t="s">
        <v>92</v>
      </c>
      <c r="C8" s="26" t="s">
        <v>94</v>
      </c>
      <c r="D8" s="27">
        <v>500000</v>
      </c>
      <c r="E8" s="28">
        <v>7837.75</v>
      </c>
      <c r="F8" s="29">
        <v>6.2905942607481302</v>
      </c>
    </row>
    <row r="9" spans="1:6" x14ac:dyDescent="0.2">
      <c r="A9" s="26" t="s">
        <v>116</v>
      </c>
      <c r="B9" s="26" t="s">
        <v>115</v>
      </c>
      <c r="C9" s="26" t="s">
        <v>117</v>
      </c>
      <c r="D9" s="27">
        <v>3800000</v>
      </c>
      <c r="E9" s="28">
        <v>5935.6</v>
      </c>
      <c r="F9" s="29">
        <v>4.7639247608173996</v>
      </c>
    </row>
    <row r="10" spans="1:6" x14ac:dyDescent="0.2">
      <c r="A10" s="26" t="s">
        <v>104</v>
      </c>
      <c r="B10" s="26" t="s">
        <v>103</v>
      </c>
      <c r="C10" s="26" t="s">
        <v>105</v>
      </c>
      <c r="D10" s="27">
        <v>250000</v>
      </c>
      <c r="E10" s="28">
        <v>5587.125</v>
      </c>
      <c r="F10" s="29">
        <v>4.4842380095157903</v>
      </c>
    </row>
    <row r="11" spans="1:6" x14ac:dyDescent="0.2">
      <c r="A11" s="26" t="s">
        <v>235</v>
      </c>
      <c r="B11" s="26" t="s">
        <v>234</v>
      </c>
      <c r="C11" s="26" t="s">
        <v>105</v>
      </c>
      <c r="D11" s="27">
        <v>2000000</v>
      </c>
      <c r="E11" s="28">
        <v>5191</v>
      </c>
      <c r="F11" s="29">
        <v>4.1663072702680699</v>
      </c>
    </row>
    <row r="12" spans="1:6" x14ac:dyDescent="0.2">
      <c r="A12" s="26" t="s">
        <v>271</v>
      </c>
      <c r="B12" s="26" t="s">
        <v>270</v>
      </c>
      <c r="C12" s="26" t="s">
        <v>117</v>
      </c>
      <c r="D12" s="27">
        <v>15000000</v>
      </c>
      <c r="E12" s="28">
        <v>4980</v>
      </c>
      <c r="F12" s="29">
        <v>3.9969582365507601</v>
      </c>
    </row>
    <row r="13" spans="1:6" x14ac:dyDescent="0.2">
      <c r="A13" s="26" t="s">
        <v>159</v>
      </c>
      <c r="B13" s="26" t="s">
        <v>158</v>
      </c>
      <c r="C13" s="26" t="s">
        <v>150</v>
      </c>
      <c r="D13" s="27">
        <v>120000</v>
      </c>
      <c r="E13" s="28">
        <v>4475.46</v>
      </c>
      <c r="F13" s="29">
        <v>3.5920133954525002</v>
      </c>
    </row>
    <row r="14" spans="1:6" x14ac:dyDescent="0.2">
      <c r="A14" s="26" t="s">
        <v>119</v>
      </c>
      <c r="B14" s="26" t="s">
        <v>118</v>
      </c>
      <c r="C14" s="26" t="s">
        <v>120</v>
      </c>
      <c r="D14" s="27">
        <v>2500000</v>
      </c>
      <c r="E14" s="28">
        <v>3978.75</v>
      </c>
      <c r="F14" s="29">
        <v>3.1933529284490598</v>
      </c>
    </row>
    <row r="15" spans="1:6" x14ac:dyDescent="0.2">
      <c r="A15" s="26" t="s">
        <v>110</v>
      </c>
      <c r="B15" s="26" t="s">
        <v>109</v>
      </c>
      <c r="C15" s="26" t="s">
        <v>94</v>
      </c>
      <c r="D15" s="27">
        <v>350000</v>
      </c>
      <c r="E15" s="28">
        <v>3777.375</v>
      </c>
      <c r="F15" s="29">
        <v>3.0317289395162499</v>
      </c>
    </row>
    <row r="16" spans="1:6" x14ac:dyDescent="0.2">
      <c r="A16" s="26" t="s">
        <v>182</v>
      </c>
      <c r="B16" s="26" t="s">
        <v>181</v>
      </c>
      <c r="C16" s="26" t="s">
        <v>117</v>
      </c>
      <c r="D16" s="27">
        <v>1500000</v>
      </c>
      <c r="E16" s="28">
        <v>3635.25</v>
      </c>
      <c r="F16" s="29">
        <v>2.91765912237372</v>
      </c>
    </row>
    <row r="17" spans="1:6" x14ac:dyDescent="0.2">
      <c r="A17" s="26" t="s">
        <v>237</v>
      </c>
      <c r="B17" s="26" t="s">
        <v>236</v>
      </c>
      <c r="C17" s="26" t="s">
        <v>238</v>
      </c>
      <c r="D17" s="27">
        <v>1900000</v>
      </c>
      <c r="E17" s="28">
        <v>3474.15</v>
      </c>
      <c r="F17" s="29">
        <v>2.7883599312274701</v>
      </c>
    </row>
    <row r="18" spans="1:6" x14ac:dyDescent="0.2">
      <c r="A18" s="26" t="s">
        <v>273</v>
      </c>
      <c r="B18" s="26" t="s">
        <v>272</v>
      </c>
      <c r="C18" s="26" t="s">
        <v>178</v>
      </c>
      <c r="D18" s="27">
        <v>2000000</v>
      </c>
      <c r="E18" s="28">
        <v>3124</v>
      </c>
      <c r="F18" s="29">
        <v>2.5073288214828402</v>
      </c>
    </row>
    <row r="19" spans="1:6" x14ac:dyDescent="0.2">
      <c r="A19" s="26" t="s">
        <v>144</v>
      </c>
      <c r="B19" s="26" t="s">
        <v>143</v>
      </c>
      <c r="C19" s="26" t="s">
        <v>120</v>
      </c>
      <c r="D19" s="27">
        <v>1500000</v>
      </c>
      <c r="E19" s="28">
        <v>3058.5</v>
      </c>
      <c r="F19" s="29">
        <v>2.4547583868454801</v>
      </c>
    </row>
    <row r="20" spans="1:6" x14ac:dyDescent="0.2">
      <c r="A20" s="26" t="s">
        <v>91</v>
      </c>
      <c r="B20" s="26" t="s">
        <v>90</v>
      </c>
      <c r="C20" s="26" t="s">
        <v>89</v>
      </c>
      <c r="D20" s="27">
        <v>360000</v>
      </c>
      <c r="E20" s="28">
        <v>2675.88</v>
      </c>
      <c r="F20" s="29">
        <v>2.1476667883577201</v>
      </c>
    </row>
    <row r="21" spans="1:6" x14ac:dyDescent="0.2">
      <c r="A21" s="26" t="s">
        <v>275</v>
      </c>
      <c r="B21" s="26" t="s">
        <v>274</v>
      </c>
      <c r="C21" s="26" t="s">
        <v>94</v>
      </c>
      <c r="D21" s="27">
        <v>74303</v>
      </c>
      <c r="E21" s="28">
        <v>2635.3045010000001</v>
      </c>
      <c r="F21" s="29">
        <v>2.1151008094560702</v>
      </c>
    </row>
    <row r="22" spans="1:6" x14ac:dyDescent="0.2">
      <c r="A22" s="26" t="s">
        <v>245</v>
      </c>
      <c r="B22" s="26" t="s">
        <v>244</v>
      </c>
      <c r="C22" s="26" t="s">
        <v>94</v>
      </c>
      <c r="D22" s="27">
        <v>200000</v>
      </c>
      <c r="E22" s="28">
        <v>2518</v>
      </c>
      <c r="F22" s="29">
        <v>2.0209519758302799</v>
      </c>
    </row>
    <row r="23" spans="1:6" x14ac:dyDescent="0.2">
      <c r="A23" s="26" t="s">
        <v>277</v>
      </c>
      <c r="B23" s="26" t="s">
        <v>276</v>
      </c>
      <c r="C23" s="26" t="s">
        <v>150</v>
      </c>
      <c r="D23" s="27">
        <v>100000</v>
      </c>
      <c r="E23" s="28">
        <v>2506.65</v>
      </c>
      <c r="F23" s="29">
        <v>2.0118424424999901</v>
      </c>
    </row>
    <row r="24" spans="1:6" x14ac:dyDescent="0.2">
      <c r="A24" s="26" t="s">
        <v>231</v>
      </c>
      <c r="B24" s="26" t="s">
        <v>230</v>
      </c>
      <c r="C24" s="26" t="s">
        <v>150</v>
      </c>
      <c r="D24" s="27">
        <v>1100000</v>
      </c>
      <c r="E24" s="28">
        <v>2389.75</v>
      </c>
      <c r="F24" s="29">
        <v>1.91801826220827</v>
      </c>
    </row>
    <row r="25" spans="1:6" x14ac:dyDescent="0.2">
      <c r="A25" s="26" t="s">
        <v>242</v>
      </c>
      <c r="B25" s="26" t="s">
        <v>241</v>
      </c>
      <c r="C25" s="26" t="s">
        <v>243</v>
      </c>
      <c r="D25" s="27">
        <v>1700000</v>
      </c>
      <c r="E25" s="28">
        <v>2142</v>
      </c>
      <c r="F25" s="29">
        <v>1.7191736029501401</v>
      </c>
    </row>
    <row r="26" spans="1:6" x14ac:dyDescent="0.2">
      <c r="A26" s="26" t="s">
        <v>233</v>
      </c>
      <c r="B26" s="26" t="s">
        <v>232</v>
      </c>
      <c r="C26" s="26" t="s">
        <v>142</v>
      </c>
      <c r="D26" s="27">
        <v>821499</v>
      </c>
      <c r="E26" s="28">
        <v>1959.6858649999999</v>
      </c>
      <c r="F26" s="29">
        <v>1.5728479034465599</v>
      </c>
    </row>
    <row r="27" spans="1:6" x14ac:dyDescent="0.2">
      <c r="A27" s="26" t="s">
        <v>223</v>
      </c>
      <c r="B27" s="26" t="s">
        <v>222</v>
      </c>
      <c r="C27" s="26" t="s">
        <v>89</v>
      </c>
      <c r="D27" s="27">
        <v>2000000</v>
      </c>
      <c r="E27" s="28">
        <v>1920</v>
      </c>
      <c r="F27" s="29">
        <v>1.54099594662198</v>
      </c>
    </row>
    <row r="28" spans="1:6" x14ac:dyDescent="0.2">
      <c r="A28" s="26" t="s">
        <v>125</v>
      </c>
      <c r="B28" s="26" t="s">
        <v>124</v>
      </c>
      <c r="C28" s="26" t="s">
        <v>108</v>
      </c>
      <c r="D28" s="27">
        <v>100000</v>
      </c>
      <c r="E28" s="28">
        <v>1692.3</v>
      </c>
      <c r="F28" s="29">
        <v>1.35824345857728</v>
      </c>
    </row>
    <row r="29" spans="1:6" x14ac:dyDescent="0.2">
      <c r="A29" s="26" t="s">
        <v>279</v>
      </c>
      <c r="B29" s="26" t="s">
        <v>278</v>
      </c>
      <c r="C29" s="26" t="s">
        <v>217</v>
      </c>
      <c r="D29" s="27">
        <v>100000</v>
      </c>
      <c r="E29" s="28">
        <v>1654.55</v>
      </c>
      <c r="F29" s="29">
        <v>1.3279452309809301</v>
      </c>
    </row>
    <row r="30" spans="1:6" x14ac:dyDescent="0.2">
      <c r="A30" s="26" t="s">
        <v>281</v>
      </c>
      <c r="B30" s="26" t="s">
        <v>280</v>
      </c>
      <c r="C30" s="26" t="s">
        <v>282</v>
      </c>
      <c r="D30" s="27">
        <v>1000000</v>
      </c>
      <c r="E30" s="28">
        <v>1604.5</v>
      </c>
      <c r="F30" s="29">
        <v>1.2877749981015401</v>
      </c>
    </row>
    <row r="31" spans="1:6" x14ac:dyDescent="0.2">
      <c r="A31" s="26" t="s">
        <v>284</v>
      </c>
      <c r="B31" s="26" t="s">
        <v>283</v>
      </c>
      <c r="C31" s="26" t="s">
        <v>243</v>
      </c>
      <c r="D31" s="27">
        <v>500000</v>
      </c>
      <c r="E31" s="28">
        <v>1351.5</v>
      </c>
      <c r="F31" s="29">
        <v>1.08471667805188</v>
      </c>
    </row>
    <row r="32" spans="1:6" x14ac:dyDescent="0.2">
      <c r="A32" s="26" t="s">
        <v>171</v>
      </c>
      <c r="B32" s="26" t="s">
        <v>170</v>
      </c>
      <c r="C32" s="26" t="s">
        <v>120</v>
      </c>
      <c r="D32" s="27">
        <v>500000</v>
      </c>
      <c r="E32" s="28">
        <v>1309.75</v>
      </c>
      <c r="F32" s="29">
        <v>1.0512080422334</v>
      </c>
    </row>
    <row r="33" spans="1:9" x14ac:dyDescent="0.2">
      <c r="A33" s="26" t="s">
        <v>286</v>
      </c>
      <c r="B33" s="26" t="s">
        <v>285</v>
      </c>
      <c r="C33" s="26" t="s">
        <v>117</v>
      </c>
      <c r="D33" s="27">
        <v>1500000</v>
      </c>
      <c r="E33" s="28">
        <v>1284.75</v>
      </c>
      <c r="F33" s="29">
        <v>1.0311429908451</v>
      </c>
    </row>
    <row r="34" spans="1:9" x14ac:dyDescent="0.2">
      <c r="A34" s="26" t="s">
        <v>130</v>
      </c>
      <c r="B34" s="26" t="s">
        <v>129</v>
      </c>
      <c r="C34" s="26" t="s">
        <v>131</v>
      </c>
      <c r="D34" s="27">
        <v>30000</v>
      </c>
      <c r="E34" s="28">
        <v>1239.585</v>
      </c>
      <c r="F34" s="29">
        <v>0.99489346900698195</v>
      </c>
    </row>
    <row r="35" spans="1:9" x14ac:dyDescent="0.2">
      <c r="A35" s="26" t="s">
        <v>260</v>
      </c>
      <c r="B35" s="26" t="s">
        <v>259</v>
      </c>
      <c r="C35" s="26" t="s">
        <v>261</v>
      </c>
      <c r="D35" s="27">
        <v>450000</v>
      </c>
      <c r="E35" s="28">
        <v>1055.25</v>
      </c>
      <c r="F35" s="29">
        <v>0.84694581910043898</v>
      </c>
    </row>
    <row r="36" spans="1:9" x14ac:dyDescent="0.2">
      <c r="A36" s="26" t="s">
        <v>288</v>
      </c>
      <c r="B36" s="26" t="s">
        <v>287</v>
      </c>
      <c r="C36" s="26" t="s">
        <v>169</v>
      </c>
      <c r="D36" s="27">
        <v>500000</v>
      </c>
      <c r="E36" s="28">
        <v>1025</v>
      </c>
      <c r="F36" s="29">
        <v>0.82266710692058798</v>
      </c>
    </row>
    <row r="37" spans="1:9" x14ac:dyDescent="0.2">
      <c r="A37" s="30" t="s">
        <v>32</v>
      </c>
      <c r="B37" s="30"/>
      <c r="C37" s="30"/>
      <c r="D37" s="31"/>
      <c r="E37" s="32">
        <f>SUM(E7:E36)</f>
        <v>95129.415366000016</v>
      </c>
      <c r="F37" s="33">
        <f>SUM(F7:F36)</f>
        <v>76.351064314335687</v>
      </c>
      <c r="G37" s="18"/>
      <c r="H37" s="18"/>
      <c r="I37" s="18"/>
    </row>
    <row r="38" spans="1:9" x14ac:dyDescent="0.2">
      <c r="A38" s="26"/>
      <c r="B38" s="26"/>
      <c r="C38" s="26"/>
      <c r="D38" s="34"/>
      <c r="E38" s="28"/>
      <c r="F38" s="29"/>
    </row>
    <row r="39" spans="1:9" x14ac:dyDescent="0.2">
      <c r="A39" s="30" t="s">
        <v>266</v>
      </c>
      <c r="B39" s="26"/>
      <c r="C39" s="26"/>
      <c r="D39" s="34"/>
      <c r="E39" s="28"/>
      <c r="F39" s="29"/>
    </row>
    <row r="40" spans="1:9" x14ac:dyDescent="0.2">
      <c r="A40" s="26" t="s">
        <v>268</v>
      </c>
      <c r="B40" s="26" t="s">
        <v>267</v>
      </c>
      <c r="C40" s="26" t="s">
        <v>374</v>
      </c>
      <c r="D40" s="27">
        <v>1500000</v>
      </c>
      <c r="E40" s="28">
        <v>5776.8</v>
      </c>
      <c r="F40" s="29">
        <v>4.6364715543988799</v>
      </c>
    </row>
    <row r="41" spans="1:9" x14ac:dyDescent="0.2">
      <c r="A41" s="26" t="s">
        <v>290</v>
      </c>
      <c r="B41" s="26" t="s">
        <v>289</v>
      </c>
      <c r="C41" s="26" t="s">
        <v>374</v>
      </c>
      <c r="D41" s="27">
        <v>1700000</v>
      </c>
      <c r="E41" s="28">
        <v>5642.98</v>
      </c>
      <c r="F41" s="29">
        <v>4.5290673473275502</v>
      </c>
    </row>
    <row r="42" spans="1:9" x14ac:dyDescent="0.2">
      <c r="A42" s="30" t="s">
        <v>32</v>
      </c>
      <c r="B42" s="30"/>
      <c r="C42" s="30"/>
      <c r="D42" s="31"/>
      <c r="E42" s="32">
        <f>SUM(E39:E41)</f>
        <v>11419.779999999999</v>
      </c>
      <c r="F42" s="33">
        <f>SUM(F39:F41)</f>
        <v>9.1655389017264302</v>
      </c>
      <c r="G42" s="18"/>
      <c r="H42" s="18"/>
      <c r="I42" s="18"/>
    </row>
    <row r="43" spans="1:9" x14ac:dyDescent="0.2">
      <c r="A43" s="26"/>
      <c r="B43" s="26"/>
      <c r="C43" s="26"/>
      <c r="D43" s="34"/>
      <c r="E43" s="28"/>
      <c r="F43" s="29"/>
    </row>
    <row r="44" spans="1:9" x14ac:dyDescent="0.2">
      <c r="A44" s="30" t="s">
        <v>291</v>
      </c>
      <c r="B44" s="26"/>
      <c r="C44" s="26"/>
      <c r="D44" s="34"/>
      <c r="E44" s="28"/>
      <c r="F44" s="29"/>
    </row>
    <row r="45" spans="1:9" x14ac:dyDescent="0.2">
      <c r="A45" s="26" t="s">
        <v>293</v>
      </c>
      <c r="B45" s="26" t="s">
        <v>292</v>
      </c>
      <c r="C45" s="26" t="s">
        <v>294</v>
      </c>
      <c r="D45" s="27">
        <v>86900</v>
      </c>
      <c r="E45" s="28">
        <v>3066.0402119999999</v>
      </c>
      <c r="F45" s="29">
        <v>2.4608101764958299</v>
      </c>
    </row>
    <row r="46" spans="1:9" x14ac:dyDescent="0.2">
      <c r="A46" s="26" t="s">
        <v>296</v>
      </c>
      <c r="B46" s="26" t="s">
        <v>295</v>
      </c>
      <c r="C46" s="26" t="s">
        <v>128</v>
      </c>
      <c r="D46" s="27">
        <v>2297307</v>
      </c>
      <c r="E46" s="28">
        <v>2604.402231</v>
      </c>
      <c r="F46" s="29">
        <v>2.09029858403346</v>
      </c>
    </row>
    <row r="47" spans="1:9" x14ac:dyDescent="0.2">
      <c r="A47" s="26" t="s">
        <v>298</v>
      </c>
      <c r="B47" s="26" t="s">
        <v>297</v>
      </c>
      <c r="C47" s="26" t="s">
        <v>299</v>
      </c>
      <c r="D47" s="27">
        <v>187038</v>
      </c>
      <c r="E47" s="28">
        <v>1935.272586</v>
      </c>
      <c r="F47" s="29">
        <v>1.5532537555388699</v>
      </c>
    </row>
    <row r="48" spans="1:9" x14ac:dyDescent="0.2">
      <c r="A48" s="26" t="s">
        <v>301</v>
      </c>
      <c r="B48" s="26" t="s">
        <v>300</v>
      </c>
      <c r="C48" s="26" t="s">
        <v>302</v>
      </c>
      <c r="D48" s="27">
        <v>1575983</v>
      </c>
      <c r="E48" s="28">
        <v>1817.3529209999999</v>
      </c>
      <c r="F48" s="29">
        <v>1.4586111900221901</v>
      </c>
    </row>
    <row r="49" spans="1:9" x14ac:dyDescent="0.2">
      <c r="A49" s="26" t="s">
        <v>304</v>
      </c>
      <c r="B49" s="26" t="s">
        <v>303</v>
      </c>
      <c r="C49" s="26" t="s">
        <v>299</v>
      </c>
      <c r="D49" s="27">
        <v>47000</v>
      </c>
      <c r="E49" s="28">
        <v>1012.884486</v>
      </c>
      <c r="F49" s="29">
        <v>0.81294317048035702</v>
      </c>
    </row>
    <row r="50" spans="1:9" x14ac:dyDescent="0.2">
      <c r="A50" s="26" t="s">
        <v>306</v>
      </c>
      <c r="B50" s="26" t="s">
        <v>305</v>
      </c>
      <c r="C50" s="26" t="s">
        <v>299</v>
      </c>
      <c r="D50" s="27">
        <v>500000</v>
      </c>
      <c r="E50" s="28">
        <v>725.7144677</v>
      </c>
      <c r="F50" s="29">
        <v>0.58245992350553499</v>
      </c>
    </row>
    <row r="51" spans="1:9" x14ac:dyDescent="0.2">
      <c r="A51" s="30" t="s">
        <v>32</v>
      </c>
      <c r="B51" s="30"/>
      <c r="C51" s="30"/>
      <c r="D51" s="31"/>
      <c r="E51" s="32">
        <f>SUM(E44:E50)</f>
        <v>11161.666903700001</v>
      </c>
      <c r="F51" s="33">
        <f>SUM(F44:F50)</f>
        <v>8.9583768000762429</v>
      </c>
      <c r="G51" s="18"/>
      <c r="H51" s="18"/>
      <c r="I51" s="18"/>
    </row>
    <row r="52" spans="1:9" x14ac:dyDescent="0.2">
      <c r="A52" s="26"/>
      <c r="B52" s="26"/>
      <c r="C52" s="26"/>
      <c r="D52" s="34"/>
      <c r="E52" s="28"/>
      <c r="F52" s="29"/>
    </row>
    <row r="53" spans="1:9" x14ac:dyDescent="0.2">
      <c r="A53" s="30" t="s">
        <v>33</v>
      </c>
      <c r="B53" s="30"/>
      <c r="C53" s="30"/>
      <c r="D53" s="31"/>
      <c r="E53" s="32">
        <f>E37+E42+E51</f>
        <v>117710.86226970001</v>
      </c>
      <c r="F53" s="33">
        <f>F37+F42+F51</f>
        <v>94.47498001613836</v>
      </c>
      <c r="G53" s="18"/>
      <c r="H53" s="18"/>
      <c r="I53" s="18"/>
    </row>
    <row r="54" spans="1:9" x14ac:dyDescent="0.2">
      <c r="A54" s="30"/>
      <c r="B54" s="30"/>
      <c r="C54" s="30"/>
      <c r="D54" s="31"/>
      <c r="E54" s="32"/>
      <c r="F54" s="33"/>
      <c r="G54" s="18"/>
      <c r="H54" s="18"/>
      <c r="I54" s="18"/>
    </row>
    <row r="55" spans="1:9" x14ac:dyDescent="0.2">
      <c r="A55" s="30" t="s">
        <v>35</v>
      </c>
      <c r="B55" s="30"/>
      <c r="C55" s="30"/>
      <c r="D55" s="31"/>
      <c r="E55" s="32">
        <f>E57-(E37+E42+E51)</f>
        <v>6883.8846670999919</v>
      </c>
      <c r="F55" s="33">
        <f>F57-(F37+F42+F51)</f>
        <v>5.5250199838616396</v>
      </c>
      <c r="G55" s="18"/>
      <c r="H55" s="18"/>
      <c r="I55" s="18"/>
    </row>
    <row r="56" spans="1:9" x14ac:dyDescent="0.2">
      <c r="A56" s="30"/>
      <c r="B56" s="30"/>
      <c r="C56" s="30"/>
      <c r="D56" s="31"/>
      <c r="E56" s="32"/>
      <c r="F56" s="33"/>
      <c r="G56" s="18"/>
      <c r="H56" s="18"/>
      <c r="I56" s="18"/>
    </row>
    <row r="57" spans="1:9" x14ac:dyDescent="0.2">
      <c r="A57" s="35" t="s">
        <v>34</v>
      </c>
      <c r="B57" s="35"/>
      <c r="C57" s="35"/>
      <c r="D57" s="36"/>
      <c r="E57" s="37">
        <v>124594.7469368</v>
      </c>
      <c r="F57" s="38">
        <v>100</v>
      </c>
      <c r="G57" s="18"/>
      <c r="H57" s="18"/>
      <c r="I57" s="18"/>
    </row>
    <row r="60" spans="1:9" x14ac:dyDescent="0.2">
      <c r="A60" s="18" t="s">
        <v>37</v>
      </c>
    </row>
    <row r="61" spans="1:9" x14ac:dyDescent="0.2">
      <c r="A61" s="18" t="s">
        <v>38</v>
      </c>
    </row>
    <row r="62" spans="1:9" x14ac:dyDescent="0.2">
      <c r="A62" s="18" t="s">
        <v>39</v>
      </c>
      <c r="B62" s="18"/>
      <c r="C62" s="39" t="s">
        <v>41</v>
      </c>
      <c r="D62" s="19" t="s">
        <v>40</v>
      </c>
    </row>
    <row r="63" spans="1:9" x14ac:dyDescent="0.2">
      <c r="A63" s="9" t="s">
        <v>59</v>
      </c>
      <c r="C63" s="40">
        <v>79.948999999999998</v>
      </c>
      <c r="D63" s="40">
        <v>83.3001</v>
      </c>
    </row>
    <row r="64" spans="1:9" x14ac:dyDescent="0.2">
      <c r="A64" s="9" t="s">
        <v>81</v>
      </c>
      <c r="C64" s="40">
        <v>20.134699999999999</v>
      </c>
      <c r="D64" s="40">
        <v>20.113800000000001</v>
      </c>
    </row>
    <row r="65" spans="1:4" x14ac:dyDescent="0.2">
      <c r="A65" s="9" t="s">
        <v>62</v>
      </c>
      <c r="C65" s="40">
        <v>84.945899999999995</v>
      </c>
      <c r="D65" s="40">
        <v>88.800700000000006</v>
      </c>
    </row>
    <row r="66" spans="1:4" x14ac:dyDescent="0.2">
      <c r="A66" s="9" t="s">
        <v>82</v>
      </c>
      <c r="C66" s="40">
        <v>21.972899999999999</v>
      </c>
      <c r="D66" s="40">
        <v>22.101099999999999</v>
      </c>
    </row>
    <row r="68" spans="1:4" x14ac:dyDescent="0.2">
      <c r="A68" s="18" t="s">
        <v>43</v>
      </c>
    </row>
    <row r="69" spans="1:4" x14ac:dyDescent="0.2">
      <c r="A69" s="86" t="s">
        <v>56</v>
      </c>
      <c r="B69" s="87"/>
      <c r="C69" s="43" t="s">
        <v>57</v>
      </c>
    </row>
    <row r="70" spans="1:4" x14ac:dyDescent="0.2">
      <c r="A70" s="82" t="s">
        <v>81</v>
      </c>
      <c r="B70" s="83"/>
      <c r="C70" s="44">
        <v>0.85</v>
      </c>
    </row>
    <row r="71" spans="1:4" x14ac:dyDescent="0.2">
      <c r="A71" s="82" t="s">
        <v>82</v>
      </c>
      <c r="B71" s="83"/>
      <c r="C71" s="44">
        <v>0.85</v>
      </c>
    </row>
    <row r="72" spans="1:4" x14ac:dyDescent="0.2">
      <c r="A72" s="9" t="s">
        <v>58</v>
      </c>
    </row>
    <row r="73" spans="1:4" x14ac:dyDescent="0.2">
      <c r="A73" s="9" t="s">
        <v>42</v>
      </c>
    </row>
    <row r="75" spans="1:4" x14ac:dyDescent="0.2">
      <c r="A75" s="18" t="s">
        <v>224</v>
      </c>
      <c r="D75" s="45">
        <v>0.12270605080161499</v>
      </c>
    </row>
    <row r="77" spans="1:4" x14ac:dyDescent="0.2">
      <c r="A77" s="18" t="s">
        <v>85</v>
      </c>
    </row>
    <row r="78" spans="1:4" x14ac:dyDescent="0.2">
      <c r="A78" s="52"/>
    </row>
    <row r="79" spans="1:4" x14ac:dyDescent="0.2">
      <c r="A79" s="49" t="s">
        <v>766</v>
      </c>
    </row>
    <row r="80" spans="1:4" x14ac:dyDescent="0.2">
      <c r="A80" s="50"/>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49" t="s">
        <v>769</v>
      </c>
    </row>
    <row r="93" spans="1:1" x14ac:dyDescent="0.2">
      <c r="A93" s="51"/>
    </row>
    <row r="94" spans="1:1" x14ac:dyDescent="0.2">
      <c r="A94" s="49" t="s">
        <v>767</v>
      </c>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sheetData>
  <mergeCells count="4">
    <mergeCell ref="A1:F1"/>
    <mergeCell ref="A69:B69"/>
    <mergeCell ref="A70:B70"/>
    <mergeCell ref="A71:B71"/>
  </mergeCells>
  <conditionalFormatting sqref="F2:F3 F5:F65534">
    <cfRule type="cellIs" dxfId="41" priority="1" stopIfTrue="1" operator="between">
      <formula>0.009</formula>
      <formula>-0.009</formula>
    </cfRule>
  </conditionalFormatting>
  <hyperlinks>
    <hyperlink ref="A80"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7"/>
  <sheetViews>
    <sheetView workbookViewId="0">
      <selection sqref="A1:F1"/>
    </sheetView>
  </sheetViews>
  <sheetFormatPr defaultColWidth="9.109375" defaultRowHeight="10.199999999999999" x14ac:dyDescent="0.2"/>
  <cols>
    <col min="1" max="1" width="38.6640625" style="9" bestFit="1" customWidth="1"/>
    <col min="2" max="2" width="33.109375" style="9" bestFit="1" customWidth="1"/>
    <col min="3" max="3" width="26.8867187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12</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93</v>
      </c>
      <c r="B7" s="26" t="s">
        <v>92</v>
      </c>
      <c r="C7" s="26" t="s">
        <v>94</v>
      </c>
      <c r="D7" s="27">
        <v>751465</v>
      </c>
      <c r="E7" s="28">
        <v>11779.589610000001</v>
      </c>
      <c r="F7" s="29">
        <v>16.5703632938461</v>
      </c>
    </row>
    <row r="8" spans="1:6" x14ac:dyDescent="0.2">
      <c r="A8" s="26" t="s">
        <v>275</v>
      </c>
      <c r="B8" s="26" t="s">
        <v>274</v>
      </c>
      <c r="C8" s="26" t="s">
        <v>94</v>
      </c>
      <c r="D8" s="27">
        <v>297407</v>
      </c>
      <c r="E8" s="28">
        <v>10548.13407</v>
      </c>
      <c r="F8" s="29">
        <v>14.8380732605247</v>
      </c>
    </row>
    <row r="9" spans="1:6" x14ac:dyDescent="0.2">
      <c r="A9" s="26" t="s">
        <v>110</v>
      </c>
      <c r="B9" s="26" t="s">
        <v>109</v>
      </c>
      <c r="C9" s="26" t="s">
        <v>94</v>
      </c>
      <c r="D9" s="27">
        <v>620392</v>
      </c>
      <c r="E9" s="28">
        <v>6695.5806599999996</v>
      </c>
      <c r="F9" s="29">
        <v>9.4186816071472403</v>
      </c>
    </row>
    <row r="10" spans="1:6" x14ac:dyDescent="0.2">
      <c r="A10" s="26" t="s">
        <v>101</v>
      </c>
      <c r="B10" s="26" t="s">
        <v>100</v>
      </c>
      <c r="C10" s="26" t="s">
        <v>102</v>
      </c>
      <c r="D10" s="27">
        <v>600000</v>
      </c>
      <c r="E10" s="28">
        <v>4434</v>
      </c>
      <c r="F10" s="29">
        <v>6.2373132916736198</v>
      </c>
    </row>
    <row r="11" spans="1:6" x14ac:dyDescent="0.2">
      <c r="A11" s="26" t="s">
        <v>308</v>
      </c>
      <c r="B11" s="26" t="s">
        <v>307</v>
      </c>
      <c r="C11" s="26" t="s">
        <v>137</v>
      </c>
      <c r="D11" s="27">
        <v>73699</v>
      </c>
      <c r="E11" s="28">
        <v>3427.9247380000002</v>
      </c>
      <c r="F11" s="29">
        <v>4.8220659745566596</v>
      </c>
    </row>
    <row r="12" spans="1:6" x14ac:dyDescent="0.2">
      <c r="A12" s="26" t="s">
        <v>310</v>
      </c>
      <c r="B12" s="26" t="s">
        <v>309</v>
      </c>
      <c r="C12" s="26" t="s">
        <v>229</v>
      </c>
      <c r="D12" s="27">
        <v>236084</v>
      </c>
      <c r="E12" s="28">
        <v>2089.6975259999999</v>
      </c>
      <c r="F12" s="29">
        <v>2.9395800979921698</v>
      </c>
    </row>
    <row r="13" spans="1:6" x14ac:dyDescent="0.2">
      <c r="A13" s="26" t="s">
        <v>245</v>
      </c>
      <c r="B13" s="26" t="s">
        <v>244</v>
      </c>
      <c r="C13" s="26" t="s">
        <v>94</v>
      </c>
      <c r="D13" s="27">
        <v>160000</v>
      </c>
      <c r="E13" s="28">
        <v>2014.4</v>
      </c>
      <c r="F13" s="29">
        <v>2.8336589749091901</v>
      </c>
    </row>
    <row r="14" spans="1:6" x14ac:dyDescent="0.2">
      <c r="A14" s="26" t="s">
        <v>190</v>
      </c>
      <c r="B14" s="26" t="s">
        <v>189</v>
      </c>
      <c r="C14" s="26" t="s">
        <v>137</v>
      </c>
      <c r="D14" s="27">
        <v>2468616</v>
      </c>
      <c r="E14" s="28">
        <v>1771.23198</v>
      </c>
      <c r="F14" s="29">
        <v>2.49159422000257</v>
      </c>
    </row>
    <row r="15" spans="1:6" x14ac:dyDescent="0.2">
      <c r="A15" s="26" t="s">
        <v>198</v>
      </c>
      <c r="B15" s="26" t="s">
        <v>197</v>
      </c>
      <c r="C15" s="26" t="s">
        <v>199</v>
      </c>
      <c r="D15" s="27">
        <v>230086</v>
      </c>
      <c r="E15" s="28">
        <v>1537.5496949999999</v>
      </c>
      <c r="F15" s="29">
        <v>2.1628730602688799</v>
      </c>
    </row>
    <row r="16" spans="1:6" x14ac:dyDescent="0.2">
      <c r="A16" s="26" t="s">
        <v>312</v>
      </c>
      <c r="B16" s="26" t="s">
        <v>311</v>
      </c>
      <c r="C16" s="26" t="s">
        <v>229</v>
      </c>
      <c r="D16" s="27">
        <v>106373</v>
      </c>
      <c r="E16" s="28">
        <v>1299.612128</v>
      </c>
      <c r="F16" s="29">
        <v>1.8281659900754701</v>
      </c>
    </row>
    <row r="17" spans="1:9" x14ac:dyDescent="0.2">
      <c r="A17" s="26" t="s">
        <v>314</v>
      </c>
      <c r="B17" s="26" t="s">
        <v>313</v>
      </c>
      <c r="C17" s="26" t="s">
        <v>137</v>
      </c>
      <c r="D17" s="27">
        <v>75192</v>
      </c>
      <c r="E17" s="28">
        <v>1273.9028639999999</v>
      </c>
      <c r="F17" s="29">
        <v>1.7920007365647901</v>
      </c>
    </row>
    <row r="18" spans="1:9" x14ac:dyDescent="0.2">
      <c r="A18" s="26" t="s">
        <v>316</v>
      </c>
      <c r="B18" s="26" t="s">
        <v>315</v>
      </c>
      <c r="C18" s="26" t="s">
        <v>137</v>
      </c>
      <c r="D18" s="27">
        <v>15439</v>
      </c>
      <c r="E18" s="28">
        <v>758.7882525</v>
      </c>
      <c r="F18" s="29">
        <v>1.0673883745791699</v>
      </c>
    </row>
    <row r="19" spans="1:9" x14ac:dyDescent="0.2">
      <c r="A19" s="26" t="s">
        <v>318</v>
      </c>
      <c r="B19" s="26" t="s">
        <v>317</v>
      </c>
      <c r="C19" s="26" t="s">
        <v>229</v>
      </c>
      <c r="D19" s="27">
        <v>353133</v>
      </c>
      <c r="E19" s="28">
        <v>441.41624999999999</v>
      </c>
      <c r="F19" s="29">
        <v>0.62094078558541399</v>
      </c>
    </row>
    <row r="20" spans="1:9" x14ac:dyDescent="0.2">
      <c r="A20" s="26" t="s">
        <v>320</v>
      </c>
      <c r="B20" s="26" t="s">
        <v>319</v>
      </c>
      <c r="C20" s="26" t="s">
        <v>94</v>
      </c>
      <c r="D20" s="27">
        <v>116821</v>
      </c>
      <c r="E20" s="28">
        <v>414.07203449999997</v>
      </c>
      <c r="F20" s="29">
        <v>0.58247564377473804</v>
      </c>
    </row>
    <row r="21" spans="1:9" x14ac:dyDescent="0.2">
      <c r="A21" s="26" t="s">
        <v>322</v>
      </c>
      <c r="B21" s="26" t="s">
        <v>321</v>
      </c>
      <c r="C21" s="26" t="s">
        <v>94</v>
      </c>
      <c r="D21" s="27">
        <v>63629</v>
      </c>
      <c r="E21" s="28">
        <v>177.68398250000001</v>
      </c>
      <c r="F21" s="29">
        <v>0.249948278250959</v>
      </c>
    </row>
    <row r="22" spans="1:9" x14ac:dyDescent="0.2">
      <c r="A22" s="30" t="s">
        <v>32</v>
      </c>
      <c r="B22" s="30"/>
      <c r="C22" s="30"/>
      <c r="D22" s="31"/>
      <c r="E22" s="32">
        <f>SUM(E7:E21)</f>
        <v>48663.583790500015</v>
      </c>
      <c r="F22" s="33">
        <f>SUM(F7:F21)</f>
        <v>68.455123589751679</v>
      </c>
      <c r="G22" s="18"/>
      <c r="H22" s="18"/>
      <c r="I22" s="18"/>
    </row>
    <row r="23" spans="1:9" x14ac:dyDescent="0.2">
      <c r="A23" s="26"/>
      <c r="B23" s="26"/>
      <c r="C23" s="26"/>
      <c r="D23" s="34"/>
      <c r="E23" s="28"/>
      <c r="F23" s="29"/>
    </row>
    <row r="24" spans="1:9" x14ac:dyDescent="0.2">
      <c r="A24" s="30" t="s">
        <v>291</v>
      </c>
      <c r="B24" s="26"/>
      <c r="C24" s="26"/>
      <c r="D24" s="34"/>
      <c r="E24" s="28"/>
      <c r="F24" s="29"/>
    </row>
    <row r="25" spans="1:9" x14ac:dyDescent="0.2">
      <c r="A25" s="26" t="s">
        <v>324</v>
      </c>
      <c r="B25" s="26" t="s">
        <v>323</v>
      </c>
      <c r="C25" s="26" t="s">
        <v>147</v>
      </c>
      <c r="D25" s="27">
        <v>82135</v>
      </c>
      <c r="E25" s="28">
        <v>1599.0037279999999</v>
      </c>
      <c r="F25" s="29">
        <v>2.2493205246030801</v>
      </c>
    </row>
    <row r="26" spans="1:9" x14ac:dyDescent="0.2">
      <c r="A26" s="26" t="s">
        <v>326</v>
      </c>
      <c r="B26" s="26" t="s">
        <v>325</v>
      </c>
      <c r="C26" s="26" t="s">
        <v>229</v>
      </c>
      <c r="D26" s="27">
        <v>87050</v>
      </c>
      <c r="E26" s="28">
        <v>1208.9712489999999</v>
      </c>
      <c r="F26" s="29">
        <v>1.70066135332408</v>
      </c>
    </row>
    <row r="27" spans="1:9" x14ac:dyDescent="0.2">
      <c r="A27" s="26" t="s">
        <v>328</v>
      </c>
      <c r="B27" s="26" t="s">
        <v>327</v>
      </c>
      <c r="C27" s="26" t="s">
        <v>299</v>
      </c>
      <c r="D27" s="27">
        <v>78000</v>
      </c>
      <c r="E27" s="28">
        <v>1089.5843259999999</v>
      </c>
      <c r="F27" s="29">
        <v>1.5327196208748399</v>
      </c>
    </row>
    <row r="28" spans="1:9" x14ac:dyDescent="0.2">
      <c r="A28" s="26" t="s">
        <v>330</v>
      </c>
      <c r="B28" s="26" t="s">
        <v>329</v>
      </c>
      <c r="C28" s="26" t="s">
        <v>299</v>
      </c>
      <c r="D28" s="27">
        <v>22900</v>
      </c>
      <c r="E28" s="28">
        <v>937.33853299999998</v>
      </c>
      <c r="F28" s="29">
        <v>1.3185552752996701</v>
      </c>
    </row>
    <row r="29" spans="1:9" x14ac:dyDescent="0.2">
      <c r="A29" s="26" t="s">
        <v>332</v>
      </c>
      <c r="B29" s="26" t="s">
        <v>331</v>
      </c>
      <c r="C29" s="26" t="s">
        <v>333</v>
      </c>
      <c r="D29" s="27">
        <v>8200</v>
      </c>
      <c r="E29" s="28">
        <v>875.53082229999995</v>
      </c>
      <c r="F29" s="29">
        <v>1.2316102921068399</v>
      </c>
    </row>
    <row r="30" spans="1:9" x14ac:dyDescent="0.2">
      <c r="A30" s="26" t="s">
        <v>335</v>
      </c>
      <c r="B30" s="26" t="s">
        <v>334</v>
      </c>
      <c r="C30" s="26" t="s">
        <v>94</v>
      </c>
      <c r="D30" s="27">
        <v>23341</v>
      </c>
      <c r="E30" s="28">
        <v>874.55078800000001</v>
      </c>
      <c r="F30" s="29">
        <v>1.23023167664322</v>
      </c>
    </row>
    <row r="31" spans="1:9" x14ac:dyDescent="0.2">
      <c r="A31" s="26" t="s">
        <v>337</v>
      </c>
      <c r="B31" s="26" t="s">
        <v>336</v>
      </c>
      <c r="C31" s="26" t="s">
        <v>137</v>
      </c>
      <c r="D31" s="27">
        <v>434</v>
      </c>
      <c r="E31" s="28">
        <v>824.55282009999996</v>
      </c>
      <c r="F31" s="29">
        <v>1.15989947327395</v>
      </c>
    </row>
    <row r="32" spans="1:9" x14ac:dyDescent="0.2">
      <c r="A32" s="26" t="s">
        <v>304</v>
      </c>
      <c r="B32" s="26" t="s">
        <v>303</v>
      </c>
      <c r="C32" s="26" t="s">
        <v>299</v>
      </c>
      <c r="D32" s="27">
        <v>37000</v>
      </c>
      <c r="E32" s="28">
        <v>797.37714860000006</v>
      </c>
      <c r="F32" s="29">
        <v>1.1216714225168201</v>
      </c>
    </row>
    <row r="33" spans="1:9" x14ac:dyDescent="0.2">
      <c r="A33" s="26" t="s">
        <v>339</v>
      </c>
      <c r="B33" s="26" t="s">
        <v>338</v>
      </c>
      <c r="C33" s="26" t="s">
        <v>229</v>
      </c>
      <c r="D33" s="27">
        <v>5173</v>
      </c>
      <c r="E33" s="28">
        <v>695.66368980000004</v>
      </c>
      <c r="F33" s="29">
        <v>0.97859097404696804</v>
      </c>
    </row>
    <row r="34" spans="1:9" x14ac:dyDescent="0.2">
      <c r="A34" s="26" t="s">
        <v>341</v>
      </c>
      <c r="B34" s="26" t="s">
        <v>340</v>
      </c>
      <c r="C34" s="26" t="s">
        <v>94</v>
      </c>
      <c r="D34" s="27">
        <v>3100</v>
      </c>
      <c r="E34" s="28">
        <v>657.57947720000004</v>
      </c>
      <c r="F34" s="29">
        <v>0.92501786501383698</v>
      </c>
    </row>
    <row r="35" spans="1:9" x14ac:dyDescent="0.2">
      <c r="A35" s="26" t="s">
        <v>343</v>
      </c>
      <c r="B35" s="26" t="s">
        <v>342</v>
      </c>
      <c r="C35" s="26" t="s">
        <v>344</v>
      </c>
      <c r="D35" s="27">
        <v>24465</v>
      </c>
      <c r="E35" s="28">
        <v>588.67042019999997</v>
      </c>
      <c r="F35" s="29">
        <v>0.82808340918551104</v>
      </c>
    </row>
    <row r="36" spans="1:9" x14ac:dyDescent="0.2">
      <c r="A36" s="26" t="s">
        <v>346</v>
      </c>
      <c r="B36" s="26" t="s">
        <v>345</v>
      </c>
      <c r="C36" s="26" t="s">
        <v>299</v>
      </c>
      <c r="D36" s="27">
        <v>14982</v>
      </c>
      <c r="E36" s="28">
        <v>499.17052319999999</v>
      </c>
      <c r="F36" s="29">
        <v>0.70218379322666602</v>
      </c>
    </row>
    <row r="37" spans="1:9" x14ac:dyDescent="0.2">
      <c r="A37" s="26" t="s">
        <v>348</v>
      </c>
      <c r="B37" s="26" t="s">
        <v>347</v>
      </c>
      <c r="C37" s="26" t="s">
        <v>137</v>
      </c>
      <c r="D37" s="27">
        <v>48700</v>
      </c>
      <c r="E37" s="28">
        <v>484.27354589999999</v>
      </c>
      <c r="F37" s="29">
        <v>0.68122819680829605</v>
      </c>
    </row>
    <row r="38" spans="1:9" x14ac:dyDescent="0.2">
      <c r="A38" s="26" t="s">
        <v>350</v>
      </c>
      <c r="B38" s="26" t="s">
        <v>349</v>
      </c>
      <c r="C38" s="26" t="s">
        <v>94</v>
      </c>
      <c r="D38" s="27">
        <v>6250</v>
      </c>
      <c r="E38" s="28">
        <v>475.66455939999997</v>
      </c>
      <c r="F38" s="29">
        <v>0.66911792483619703</v>
      </c>
    </row>
    <row r="39" spans="1:9" x14ac:dyDescent="0.2">
      <c r="A39" s="26" t="s">
        <v>352</v>
      </c>
      <c r="B39" s="26" t="s">
        <v>351</v>
      </c>
      <c r="C39" s="26" t="s">
        <v>94</v>
      </c>
      <c r="D39" s="27">
        <v>267</v>
      </c>
      <c r="E39" s="28">
        <v>465.75264440000001</v>
      </c>
      <c r="F39" s="29">
        <v>0.65517482172942199</v>
      </c>
    </row>
    <row r="40" spans="1:9" x14ac:dyDescent="0.2">
      <c r="A40" s="26" t="s">
        <v>354</v>
      </c>
      <c r="B40" s="26" t="s">
        <v>353</v>
      </c>
      <c r="C40" s="26" t="s">
        <v>299</v>
      </c>
      <c r="D40" s="27">
        <v>1149</v>
      </c>
      <c r="E40" s="28">
        <v>426.3461355</v>
      </c>
      <c r="F40" s="29">
        <v>0.59974163685336801</v>
      </c>
    </row>
    <row r="41" spans="1:9" x14ac:dyDescent="0.2">
      <c r="A41" s="26" t="s">
        <v>356</v>
      </c>
      <c r="B41" s="26" t="s">
        <v>355</v>
      </c>
      <c r="C41" s="26" t="s">
        <v>357</v>
      </c>
      <c r="D41" s="27">
        <v>1273</v>
      </c>
      <c r="E41" s="28">
        <v>401.23319249999997</v>
      </c>
      <c r="F41" s="29">
        <v>0.56441522883195605</v>
      </c>
    </row>
    <row r="42" spans="1:9" x14ac:dyDescent="0.2">
      <c r="A42" s="26" t="s">
        <v>359</v>
      </c>
      <c r="B42" s="26" t="s">
        <v>358</v>
      </c>
      <c r="C42" s="26" t="s">
        <v>94</v>
      </c>
      <c r="D42" s="27">
        <v>10500</v>
      </c>
      <c r="E42" s="28">
        <v>385.94661600000001</v>
      </c>
      <c r="F42" s="29">
        <v>0.54291158273641305</v>
      </c>
    </row>
    <row r="43" spans="1:9" x14ac:dyDescent="0.2">
      <c r="A43" s="26" t="s">
        <v>361</v>
      </c>
      <c r="B43" s="26" t="s">
        <v>360</v>
      </c>
      <c r="C43" s="26" t="s">
        <v>229</v>
      </c>
      <c r="D43" s="27">
        <v>4743</v>
      </c>
      <c r="E43" s="28">
        <v>318.77368860000001</v>
      </c>
      <c r="F43" s="29">
        <v>0.44841934256666799</v>
      </c>
    </row>
    <row r="44" spans="1:9" x14ac:dyDescent="0.2">
      <c r="A44" s="26" t="s">
        <v>363</v>
      </c>
      <c r="B44" s="26" t="s">
        <v>362</v>
      </c>
      <c r="C44" s="26" t="s">
        <v>94</v>
      </c>
      <c r="D44" s="27">
        <v>1310</v>
      </c>
      <c r="E44" s="28">
        <v>75.5579848</v>
      </c>
      <c r="F44" s="29">
        <v>0.106287510799529</v>
      </c>
    </row>
    <row r="45" spans="1:9" x14ac:dyDescent="0.2">
      <c r="A45" s="26" t="s">
        <v>365</v>
      </c>
      <c r="B45" s="26" t="s">
        <v>364</v>
      </c>
      <c r="C45" s="26" t="s">
        <v>137</v>
      </c>
      <c r="D45" s="27">
        <v>381</v>
      </c>
      <c r="E45" s="28">
        <v>9.8557366000000002</v>
      </c>
      <c r="F45" s="29">
        <v>1.38640768819157E-2</v>
      </c>
    </row>
    <row r="46" spans="1:9" x14ac:dyDescent="0.2">
      <c r="A46" s="30" t="s">
        <v>32</v>
      </c>
      <c r="B46" s="30"/>
      <c r="C46" s="30"/>
      <c r="D46" s="31"/>
      <c r="E46" s="32">
        <f>SUM(E24:E45)</f>
        <v>13691.3976291</v>
      </c>
      <c r="F46" s="33">
        <f>SUM(F24:F45)</f>
        <v>19.259706002159248</v>
      </c>
      <c r="G46" s="18"/>
      <c r="H46" s="18"/>
      <c r="I46" s="18"/>
    </row>
    <row r="47" spans="1:9" x14ac:dyDescent="0.2">
      <c r="A47" s="26"/>
      <c r="B47" s="26"/>
      <c r="C47" s="26"/>
      <c r="D47" s="34"/>
      <c r="E47" s="28"/>
      <c r="F47" s="29"/>
    </row>
    <row r="48" spans="1:9" x14ac:dyDescent="0.2">
      <c r="A48" s="30" t="s">
        <v>366</v>
      </c>
      <c r="B48" s="26"/>
      <c r="C48" s="26"/>
      <c r="D48" s="34"/>
      <c r="E48" s="28"/>
      <c r="F48" s="29"/>
    </row>
    <row r="49" spans="1:9" x14ac:dyDescent="0.2">
      <c r="A49" s="26" t="s">
        <v>368</v>
      </c>
      <c r="B49" s="26" t="s">
        <v>367</v>
      </c>
      <c r="C49" s="26" t="s">
        <v>369</v>
      </c>
      <c r="D49" s="27">
        <v>116868.481</v>
      </c>
      <c r="E49" s="28">
        <v>4241.3135469999997</v>
      </c>
      <c r="F49" s="29">
        <v>5.9662610195891999</v>
      </c>
    </row>
    <row r="50" spans="1:9" x14ac:dyDescent="0.2">
      <c r="A50" s="30" t="s">
        <v>32</v>
      </c>
      <c r="B50" s="30"/>
      <c r="C50" s="30"/>
      <c r="D50" s="31"/>
      <c r="E50" s="32">
        <f>SUM(E49:E49)</f>
        <v>4241.3135469999997</v>
      </c>
      <c r="F50" s="33">
        <f>SUM(F49:F49)</f>
        <v>5.9662610195891999</v>
      </c>
      <c r="G50" s="18"/>
      <c r="H50" s="18"/>
      <c r="I50" s="18"/>
    </row>
    <row r="51" spans="1:9" x14ac:dyDescent="0.2">
      <c r="A51" s="26"/>
      <c r="B51" s="26"/>
      <c r="C51" s="26"/>
      <c r="D51" s="34"/>
      <c r="E51" s="28"/>
      <c r="F51" s="29"/>
    </row>
    <row r="52" spans="1:9" x14ac:dyDescent="0.2">
      <c r="A52" s="30" t="s">
        <v>33</v>
      </c>
      <c r="B52" s="30"/>
      <c r="C52" s="30"/>
      <c r="D52" s="31"/>
      <c r="E52" s="32">
        <f>E22+E46+E50</f>
        <v>66596.29496660002</v>
      </c>
      <c r="F52" s="33">
        <f>F22+F46+F50</f>
        <v>93.681090611500125</v>
      </c>
      <c r="G52" s="18"/>
      <c r="H52" s="18"/>
      <c r="I52" s="18"/>
    </row>
    <row r="53" spans="1:9" x14ac:dyDescent="0.2">
      <c r="A53" s="30"/>
      <c r="B53" s="30"/>
      <c r="C53" s="30"/>
      <c r="D53" s="31"/>
      <c r="E53" s="32"/>
      <c r="F53" s="33"/>
      <c r="G53" s="18"/>
      <c r="H53" s="18"/>
      <c r="I53" s="18"/>
    </row>
    <row r="54" spans="1:9" x14ac:dyDescent="0.2">
      <c r="A54" s="30" t="s">
        <v>35</v>
      </c>
      <c r="B54" s="30"/>
      <c r="C54" s="30"/>
      <c r="D54" s="31"/>
      <c r="E54" s="32">
        <f>E56-(E22+E46+E50)</f>
        <v>4492.0052782999846</v>
      </c>
      <c r="F54" s="33">
        <f>F56-(F22+F46+F50)</f>
        <v>6.3189093884998755</v>
      </c>
      <c r="G54" s="18"/>
      <c r="H54" s="18"/>
      <c r="I54" s="18"/>
    </row>
    <row r="55" spans="1:9" x14ac:dyDescent="0.2">
      <c r="A55" s="30"/>
      <c r="B55" s="30"/>
      <c r="C55" s="30"/>
      <c r="D55" s="31"/>
      <c r="E55" s="32"/>
      <c r="F55" s="33"/>
      <c r="G55" s="18"/>
      <c r="H55" s="18"/>
      <c r="I55" s="18"/>
    </row>
    <row r="56" spans="1:9" x14ac:dyDescent="0.2">
      <c r="A56" s="35" t="s">
        <v>34</v>
      </c>
      <c r="B56" s="35"/>
      <c r="C56" s="35"/>
      <c r="D56" s="36"/>
      <c r="E56" s="37">
        <v>71088.300244900005</v>
      </c>
      <c r="F56" s="38">
        <v>100</v>
      </c>
      <c r="G56" s="18"/>
      <c r="H56" s="18"/>
      <c r="I56" s="18"/>
    </row>
    <row r="59" spans="1:9" x14ac:dyDescent="0.2">
      <c r="A59" s="18" t="s">
        <v>37</v>
      </c>
    </row>
    <row r="60" spans="1:9" x14ac:dyDescent="0.2">
      <c r="A60" s="18" t="s">
        <v>38</v>
      </c>
    </row>
    <row r="61" spans="1:9" x14ac:dyDescent="0.2">
      <c r="A61" s="18" t="s">
        <v>39</v>
      </c>
      <c r="B61" s="18"/>
      <c r="C61" s="39" t="s">
        <v>41</v>
      </c>
      <c r="D61" s="19" t="s">
        <v>40</v>
      </c>
    </row>
    <row r="62" spans="1:9" x14ac:dyDescent="0.2">
      <c r="A62" s="9" t="s">
        <v>59</v>
      </c>
      <c r="C62" s="40">
        <v>343.79070000000002</v>
      </c>
      <c r="D62" s="40">
        <v>305.89620000000002</v>
      </c>
    </row>
    <row r="63" spans="1:9" x14ac:dyDescent="0.2">
      <c r="A63" s="9" t="s">
        <v>81</v>
      </c>
      <c r="C63" s="40">
        <v>42.468699999999998</v>
      </c>
      <c r="D63" s="40">
        <v>37.787100000000002</v>
      </c>
    </row>
    <row r="64" spans="1:9" x14ac:dyDescent="0.2">
      <c r="A64" s="9" t="s">
        <v>62</v>
      </c>
      <c r="C64" s="40">
        <v>364.22019999999998</v>
      </c>
      <c r="D64" s="40">
        <v>325.67</v>
      </c>
    </row>
    <row r="65" spans="1:4" x14ac:dyDescent="0.2">
      <c r="A65" s="9" t="s">
        <v>82</v>
      </c>
      <c r="C65" s="40">
        <v>45.827599999999997</v>
      </c>
      <c r="D65" s="40">
        <v>40.973300000000002</v>
      </c>
    </row>
    <row r="67" spans="1:4" x14ac:dyDescent="0.2">
      <c r="A67" s="9" t="s">
        <v>42</v>
      </c>
    </row>
    <row r="69" spans="1:4" x14ac:dyDescent="0.2">
      <c r="A69" s="18" t="s">
        <v>43</v>
      </c>
      <c r="D69" s="41" t="s">
        <v>44</v>
      </c>
    </row>
    <row r="71" spans="1:4" x14ac:dyDescent="0.2">
      <c r="A71" s="18" t="s">
        <v>224</v>
      </c>
      <c r="D71" s="45">
        <v>8.4039036146149299E-2</v>
      </c>
    </row>
    <row r="73" spans="1:4" x14ac:dyDescent="0.2">
      <c r="A73" s="18" t="s">
        <v>772</v>
      </c>
      <c r="D73" s="41" t="s">
        <v>44</v>
      </c>
    </row>
    <row r="74" spans="1:4" x14ac:dyDescent="0.2">
      <c r="A74" s="9" t="s">
        <v>770</v>
      </c>
    </row>
    <row r="75" spans="1:4" x14ac:dyDescent="0.2">
      <c r="A75" s="52" t="s">
        <v>771</v>
      </c>
    </row>
    <row r="77" spans="1:4" x14ac:dyDescent="0.2">
      <c r="A77" s="18" t="s">
        <v>773</v>
      </c>
    </row>
    <row r="78" spans="1:4" x14ac:dyDescent="0.2">
      <c r="A78" s="18"/>
    </row>
    <row r="79" spans="1:4" x14ac:dyDescent="0.2">
      <c r="A79" s="49" t="s">
        <v>766</v>
      </c>
    </row>
    <row r="80" spans="1:4" x14ac:dyDescent="0.2">
      <c r="A80" s="50"/>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49" t="s">
        <v>774</v>
      </c>
    </row>
    <row r="94" spans="1:1" x14ac:dyDescent="0.2">
      <c r="A94" s="51"/>
    </row>
    <row r="95" spans="1:1" x14ac:dyDescent="0.2">
      <c r="A95" s="49" t="s">
        <v>896</v>
      </c>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sheetData>
  <mergeCells count="1">
    <mergeCell ref="A1:F1"/>
  </mergeCells>
  <conditionalFormatting sqref="F2:F3 F5:F65534">
    <cfRule type="cellIs" dxfId="40" priority="1" stopIfTrue="1" operator="between">
      <formula>0.009</formula>
      <formula>-0.009</formula>
    </cfRule>
  </conditionalFormatting>
  <hyperlinks>
    <hyperlink ref="A75"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workbookViewId="0">
      <selection sqref="A1:G1"/>
    </sheetView>
  </sheetViews>
  <sheetFormatPr defaultColWidth="9.33203125" defaultRowHeight="10.199999999999999" x14ac:dyDescent="0.2"/>
  <cols>
    <col min="1" max="1" width="32.33203125" style="9" bestFit="1" customWidth="1"/>
    <col min="2" max="2" width="20"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897</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30" t="s">
        <v>35</v>
      </c>
      <c r="B5" s="30"/>
      <c r="C5" s="30"/>
      <c r="D5" s="31"/>
      <c r="E5" s="32">
        <v>12399.136021</v>
      </c>
      <c r="F5" s="33">
        <v>100</v>
      </c>
      <c r="G5" s="32"/>
      <c r="H5" s="18"/>
      <c r="I5" s="18"/>
    </row>
    <row r="6" spans="1:9" x14ac:dyDescent="0.2">
      <c r="A6" s="30"/>
      <c r="B6" s="30"/>
      <c r="C6" s="30"/>
      <c r="D6" s="31"/>
      <c r="E6" s="32"/>
      <c r="F6" s="33"/>
      <c r="G6" s="32"/>
      <c r="H6" s="18"/>
      <c r="I6" s="18"/>
    </row>
    <row r="7" spans="1:9" x14ac:dyDescent="0.2">
      <c r="A7" s="35" t="s">
        <v>34</v>
      </c>
      <c r="B7" s="35"/>
      <c r="C7" s="35"/>
      <c r="D7" s="36"/>
      <c r="E7" s="37">
        <v>12399.136021</v>
      </c>
      <c r="F7" s="38">
        <v>100</v>
      </c>
      <c r="G7" s="37"/>
      <c r="H7" s="18"/>
      <c r="I7" s="18"/>
    </row>
    <row r="9" spans="1:9" x14ac:dyDescent="0.2">
      <c r="A9" s="18" t="s">
        <v>37</v>
      </c>
    </row>
    <row r="10" spans="1:9" x14ac:dyDescent="0.2">
      <c r="A10" s="18" t="s">
        <v>38</v>
      </c>
    </row>
    <row r="11" spans="1:9" x14ac:dyDescent="0.2">
      <c r="A11" s="18" t="s">
        <v>39</v>
      </c>
      <c r="B11" s="18"/>
      <c r="C11" s="39" t="s">
        <v>41</v>
      </c>
      <c r="D11" s="19" t="s">
        <v>40</v>
      </c>
    </row>
    <row r="12" spans="1:9" x14ac:dyDescent="0.2">
      <c r="A12" s="9" t="s">
        <v>59</v>
      </c>
      <c r="C12" s="40">
        <v>1093.4616000000001</v>
      </c>
      <c r="D12" s="40">
        <v>1111.5250000000001</v>
      </c>
    </row>
    <row r="13" spans="1:9" x14ac:dyDescent="0.2">
      <c r="A13" s="9" t="s">
        <v>898</v>
      </c>
      <c r="C13" s="40">
        <v>1000</v>
      </c>
      <c r="D13" s="40">
        <v>1000</v>
      </c>
    </row>
    <row r="14" spans="1:9" x14ac:dyDescent="0.2">
      <c r="A14" s="9" t="s">
        <v>899</v>
      </c>
      <c r="C14" s="40">
        <v>1000.4323000000001</v>
      </c>
      <c r="D14" s="40">
        <v>1000.4969</v>
      </c>
    </row>
    <row r="15" spans="1:9" x14ac:dyDescent="0.2">
      <c r="A15" s="9" t="s">
        <v>62</v>
      </c>
      <c r="C15" s="40">
        <v>1094.9884</v>
      </c>
      <c r="D15" s="40">
        <v>1113.3545999999999</v>
      </c>
    </row>
    <row r="16" spans="1:9" x14ac:dyDescent="0.2">
      <c r="A16" s="9" t="s">
        <v>900</v>
      </c>
      <c r="C16" s="40">
        <v>1000</v>
      </c>
      <c r="D16" s="40">
        <v>1000</v>
      </c>
    </row>
    <row r="17" spans="1:4" x14ac:dyDescent="0.2">
      <c r="A17" s="9" t="s">
        <v>901</v>
      </c>
      <c r="C17" s="40">
        <v>1000.4383</v>
      </c>
      <c r="D17" s="40">
        <v>1000.5024</v>
      </c>
    </row>
    <row r="18" spans="1:4" x14ac:dyDescent="0.2">
      <c r="A18" s="9" t="s">
        <v>902</v>
      </c>
      <c r="C18" s="67" t="s">
        <v>903</v>
      </c>
      <c r="D18" s="40">
        <v>10.105</v>
      </c>
    </row>
    <row r="19" spans="1:4" x14ac:dyDescent="0.2">
      <c r="A19" s="9" t="s">
        <v>904</v>
      </c>
      <c r="C19" s="67" t="s">
        <v>903</v>
      </c>
      <c r="D19" s="40">
        <v>10.105</v>
      </c>
    </row>
    <row r="20" spans="1:4" x14ac:dyDescent="0.2">
      <c r="A20" s="9" t="s">
        <v>905</v>
      </c>
      <c r="C20" s="67" t="s">
        <v>903</v>
      </c>
      <c r="D20" s="40">
        <v>10</v>
      </c>
    </row>
    <row r="21" spans="1:4" x14ac:dyDescent="0.2">
      <c r="A21" s="9" t="s">
        <v>906</v>
      </c>
      <c r="C21" s="67" t="s">
        <v>903</v>
      </c>
      <c r="D21" s="40">
        <v>10</v>
      </c>
    </row>
    <row r="22" spans="1:4" x14ac:dyDescent="0.2">
      <c r="C22" s="67"/>
      <c r="D22" s="40"/>
    </row>
    <row r="23" spans="1:4" x14ac:dyDescent="0.2">
      <c r="A23" s="18" t="s">
        <v>907</v>
      </c>
      <c r="C23" s="67"/>
      <c r="D23" s="40"/>
    </row>
    <row r="25" spans="1:4" x14ac:dyDescent="0.2">
      <c r="A25" s="18" t="s">
        <v>43</v>
      </c>
    </row>
    <row r="26" spans="1:4" x14ac:dyDescent="0.2">
      <c r="A26" s="86" t="s">
        <v>56</v>
      </c>
      <c r="B26" s="87"/>
      <c r="C26" s="43" t="s">
        <v>57</v>
      </c>
    </row>
    <row r="27" spans="1:4" x14ac:dyDescent="0.2">
      <c r="A27" s="82" t="s">
        <v>898</v>
      </c>
      <c r="B27" s="83"/>
      <c r="C27" s="44">
        <v>16.34773568</v>
      </c>
    </row>
    <row r="28" spans="1:4" x14ac:dyDescent="0.2">
      <c r="A28" s="82" t="s">
        <v>899</v>
      </c>
      <c r="B28" s="83"/>
      <c r="C28" s="44">
        <v>16.3230605</v>
      </c>
    </row>
    <row r="29" spans="1:4" x14ac:dyDescent="0.2">
      <c r="A29" s="82" t="s">
        <v>900</v>
      </c>
      <c r="B29" s="83"/>
      <c r="C29" s="44">
        <v>16.626319980000002</v>
      </c>
    </row>
    <row r="30" spans="1:4" x14ac:dyDescent="0.2">
      <c r="A30" s="82" t="s">
        <v>901</v>
      </c>
      <c r="B30" s="83"/>
      <c r="C30" s="44">
        <v>16.588875080000001</v>
      </c>
    </row>
    <row r="31" spans="1:4" x14ac:dyDescent="0.2">
      <c r="A31" s="9" t="s">
        <v>58</v>
      </c>
    </row>
    <row r="32" spans="1:4" x14ac:dyDescent="0.2">
      <c r="A32" s="9" t="s">
        <v>42</v>
      </c>
    </row>
    <row r="34" spans="1:5" x14ac:dyDescent="0.2">
      <c r="A34" s="18" t="s">
        <v>894</v>
      </c>
      <c r="D34" s="42">
        <v>8.21917808219178E-3</v>
      </c>
      <c r="E34" s="13" t="s">
        <v>45</v>
      </c>
    </row>
    <row r="36" spans="1:5" ht="24.75" customHeight="1" x14ac:dyDescent="0.3">
      <c r="A36" s="88" t="s">
        <v>772</v>
      </c>
      <c r="B36" s="89"/>
      <c r="C36" s="89"/>
      <c r="D36" s="41" t="s">
        <v>44</v>
      </c>
    </row>
    <row r="38" spans="1:5" x14ac:dyDescent="0.2">
      <c r="A38" s="49" t="s">
        <v>908</v>
      </c>
    </row>
    <row r="39" spans="1:5" x14ac:dyDescent="0.2">
      <c r="A39" s="49"/>
    </row>
    <row r="40" spans="1:5" x14ac:dyDescent="0.2">
      <c r="A40" s="49" t="s">
        <v>766</v>
      </c>
    </row>
    <row r="41" spans="1:5" x14ac:dyDescent="0.2">
      <c r="A41" s="50"/>
    </row>
    <row r="42" spans="1:5" x14ac:dyDescent="0.2">
      <c r="A42" s="51"/>
    </row>
    <row r="43" spans="1:5" x14ac:dyDescent="0.2">
      <c r="A43" s="51"/>
    </row>
    <row r="44" spans="1:5" x14ac:dyDescent="0.2">
      <c r="A44" s="51"/>
    </row>
    <row r="45" spans="1:5" x14ac:dyDescent="0.2">
      <c r="A45" s="51"/>
    </row>
    <row r="46" spans="1:5" x14ac:dyDescent="0.2">
      <c r="A46" s="51"/>
    </row>
    <row r="47" spans="1:5" x14ac:dyDescent="0.2">
      <c r="A47" s="51"/>
    </row>
    <row r="48" spans="1:5"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49" t="s">
        <v>909</v>
      </c>
    </row>
    <row r="55" spans="1:1" x14ac:dyDescent="0.2">
      <c r="A55" s="51"/>
    </row>
    <row r="56" spans="1:1" x14ac:dyDescent="0.2">
      <c r="A56" s="49" t="s">
        <v>896</v>
      </c>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sheetData>
  <mergeCells count="7">
    <mergeCell ref="A36:C36"/>
    <mergeCell ref="A1:G1"/>
    <mergeCell ref="A26:B26"/>
    <mergeCell ref="A27:B27"/>
    <mergeCell ref="A28:B28"/>
    <mergeCell ref="A29:B29"/>
    <mergeCell ref="A30:B30"/>
  </mergeCells>
  <conditionalFormatting sqref="F2:F3 F5:F37">
    <cfRule type="cellIs" dxfId="71" priority="2" stopIfTrue="1" operator="between">
      <formula>0.009</formula>
      <formula>-0.009</formula>
    </cfRule>
  </conditionalFormatting>
  <conditionalFormatting sqref="F38:F72">
    <cfRule type="cellIs" dxfId="70" priority="1" stopIfTrue="1" operator="between">
      <formula>0.009</formula>
      <formula>-0.009</formula>
    </cfRule>
  </conditionalFormatting>
  <hyperlinks>
    <hyperlink ref="A39" r:id="rId1" tooltip="https://www.franklintempletonindia.com/downloadsServlet/pdf/product-labels-jg9o5k7l" display="https://www.franklintempletonindia.com/downloadsServlet/pdf/product-labels-jg9o5k7l" xr:uid="{00000000-0004-0000-0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4"/>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25.554687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13</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371</v>
      </c>
      <c r="B7" s="26" t="s">
        <v>370</v>
      </c>
      <c r="C7" s="26" t="s">
        <v>357</v>
      </c>
      <c r="D7" s="27">
        <v>1387967</v>
      </c>
      <c r="E7" s="28">
        <v>32292.44022</v>
      </c>
      <c r="F7" s="29">
        <v>4.60368388122955</v>
      </c>
    </row>
    <row r="8" spans="1:6" x14ac:dyDescent="0.2">
      <c r="A8" s="26" t="s">
        <v>373</v>
      </c>
      <c r="B8" s="26" t="s">
        <v>372</v>
      </c>
      <c r="C8" s="26" t="s">
        <v>374</v>
      </c>
      <c r="D8" s="27">
        <v>6950570</v>
      </c>
      <c r="E8" s="28">
        <v>31680.698059999999</v>
      </c>
      <c r="F8" s="29">
        <v>4.5164725245691697</v>
      </c>
    </row>
    <row r="9" spans="1:6" x14ac:dyDescent="0.2">
      <c r="A9" s="26" t="s">
        <v>376</v>
      </c>
      <c r="B9" s="26" t="s">
        <v>375</v>
      </c>
      <c r="C9" s="26" t="s">
        <v>94</v>
      </c>
      <c r="D9" s="27">
        <v>4077593</v>
      </c>
      <c r="E9" s="28">
        <v>22583.74883</v>
      </c>
      <c r="F9" s="29">
        <v>3.2195907078591102</v>
      </c>
    </row>
    <row r="10" spans="1:6" x14ac:dyDescent="0.2">
      <c r="A10" s="26" t="s">
        <v>378</v>
      </c>
      <c r="B10" s="26" t="s">
        <v>377</v>
      </c>
      <c r="C10" s="26" t="s">
        <v>357</v>
      </c>
      <c r="D10" s="27">
        <v>3333472</v>
      </c>
      <c r="E10" s="28">
        <v>20642.52536</v>
      </c>
      <c r="F10" s="29">
        <v>2.9428454653868901</v>
      </c>
    </row>
    <row r="11" spans="1:6" x14ac:dyDescent="0.2">
      <c r="A11" s="26" t="s">
        <v>380</v>
      </c>
      <c r="B11" s="26" t="s">
        <v>379</v>
      </c>
      <c r="C11" s="26" t="s">
        <v>381</v>
      </c>
      <c r="D11" s="27">
        <v>5051976</v>
      </c>
      <c r="E11" s="28">
        <v>20619.640039999998</v>
      </c>
      <c r="F11" s="29">
        <v>2.93958288200567</v>
      </c>
    </row>
    <row r="12" spans="1:6" x14ac:dyDescent="0.2">
      <c r="A12" s="26" t="s">
        <v>383</v>
      </c>
      <c r="B12" s="26" t="s">
        <v>382</v>
      </c>
      <c r="C12" s="26" t="s">
        <v>131</v>
      </c>
      <c r="D12" s="27">
        <v>1161988</v>
      </c>
      <c r="E12" s="28">
        <v>19973.41173</v>
      </c>
      <c r="F12" s="29">
        <v>2.84745510119774</v>
      </c>
    </row>
    <row r="13" spans="1:6" x14ac:dyDescent="0.2">
      <c r="A13" s="26" t="s">
        <v>385</v>
      </c>
      <c r="B13" s="26" t="s">
        <v>384</v>
      </c>
      <c r="C13" s="26" t="s">
        <v>193</v>
      </c>
      <c r="D13" s="27">
        <v>3160269</v>
      </c>
      <c r="E13" s="28">
        <v>19916.015240000001</v>
      </c>
      <c r="F13" s="29">
        <v>2.8392725267607601</v>
      </c>
    </row>
    <row r="14" spans="1:6" x14ac:dyDescent="0.2">
      <c r="A14" s="26" t="s">
        <v>387</v>
      </c>
      <c r="B14" s="26" t="s">
        <v>386</v>
      </c>
      <c r="C14" s="26" t="s">
        <v>134</v>
      </c>
      <c r="D14" s="27">
        <v>17172603</v>
      </c>
      <c r="E14" s="28">
        <v>19164.624950000001</v>
      </c>
      <c r="F14" s="29">
        <v>2.7321526143905799</v>
      </c>
    </row>
    <row r="15" spans="1:6" x14ac:dyDescent="0.2">
      <c r="A15" s="26" t="s">
        <v>389</v>
      </c>
      <c r="B15" s="26" t="s">
        <v>388</v>
      </c>
      <c r="C15" s="26" t="s">
        <v>169</v>
      </c>
      <c r="D15" s="27">
        <v>1000416</v>
      </c>
      <c r="E15" s="28">
        <v>18664.2611</v>
      </c>
      <c r="F15" s="29">
        <v>2.6608196034659901</v>
      </c>
    </row>
    <row r="16" spans="1:6" x14ac:dyDescent="0.2">
      <c r="A16" s="26" t="s">
        <v>139</v>
      </c>
      <c r="B16" s="26" t="s">
        <v>138</v>
      </c>
      <c r="C16" s="26" t="s">
        <v>128</v>
      </c>
      <c r="D16" s="27">
        <v>1633713</v>
      </c>
      <c r="E16" s="28">
        <v>18564.697680000001</v>
      </c>
      <c r="F16" s="29">
        <v>2.6466256153780301</v>
      </c>
    </row>
    <row r="17" spans="1:6" x14ac:dyDescent="0.2">
      <c r="A17" s="26" t="s">
        <v>91</v>
      </c>
      <c r="B17" s="26" t="s">
        <v>90</v>
      </c>
      <c r="C17" s="26" t="s">
        <v>89</v>
      </c>
      <c r="D17" s="27">
        <v>2259945</v>
      </c>
      <c r="E17" s="28">
        <v>16798.171190000001</v>
      </c>
      <c r="F17" s="29">
        <v>2.3947855725576899</v>
      </c>
    </row>
    <row r="18" spans="1:6" x14ac:dyDescent="0.2">
      <c r="A18" s="26" t="s">
        <v>391</v>
      </c>
      <c r="B18" s="26" t="s">
        <v>390</v>
      </c>
      <c r="C18" s="26" t="s">
        <v>392</v>
      </c>
      <c r="D18" s="27">
        <v>2313899</v>
      </c>
      <c r="E18" s="28">
        <v>16406.700860000001</v>
      </c>
      <c r="F18" s="29">
        <v>2.3389766700429599</v>
      </c>
    </row>
    <row r="19" spans="1:6" x14ac:dyDescent="0.2">
      <c r="A19" s="26" t="s">
        <v>156</v>
      </c>
      <c r="B19" s="26" t="s">
        <v>155</v>
      </c>
      <c r="C19" s="26" t="s">
        <v>157</v>
      </c>
      <c r="D19" s="27">
        <v>10263765</v>
      </c>
      <c r="E19" s="28">
        <v>15836.9894</v>
      </c>
      <c r="F19" s="29">
        <v>2.2577573057742502</v>
      </c>
    </row>
    <row r="20" spans="1:6" x14ac:dyDescent="0.2">
      <c r="A20" s="26" t="s">
        <v>251</v>
      </c>
      <c r="B20" s="26" t="s">
        <v>250</v>
      </c>
      <c r="C20" s="26" t="s">
        <v>178</v>
      </c>
      <c r="D20" s="27">
        <v>3812021</v>
      </c>
      <c r="E20" s="28">
        <v>15301.452289999999</v>
      </c>
      <c r="F20" s="29">
        <v>2.1814099147344002</v>
      </c>
    </row>
    <row r="21" spans="1:6" x14ac:dyDescent="0.2">
      <c r="A21" s="26" t="s">
        <v>394</v>
      </c>
      <c r="B21" s="26" t="s">
        <v>393</v>
      </c>
      <c r="C21" s="26" t="s">
        <v>99</v>
      </c>
      <c r="D21" s="27">
        <v>2909035</v>
      </c>
      <c r="E21" s="28">
        <v>15105.16424</v>
      </c>
      <c r="F21" s="29">
        <v>2.1534266429312598</v>
      </c>
    </row>
    <row r="22" spans="1:6" x14ac:dyDescent="0.2">
      <c r="A22" s="26" t="s">
        <v>396</v>
      </c>
      <c r="B22" s="26" t="s">
        <v>395</v>
      </c>
      <c r="C22" s="26" t="s">
        <v>178</v>
      </c>
      <c r="D22" s="27">
        <v>1882883</v>
      </c>
      <c r="E22" s="28">
        <v>14438.888290000001</v>
      </c>
      <c r="F22" s="29">
        <v>2.0584408248707802</v>
      </c>
    </row>
    <row r="23" spans="1:6" x14ac:dyDescent="0.2">
      <c r="A23" s="26" t="s">
        <v>88</v>
      </c>
      <c r="B23" s="26" t="s">
        <v>87</v>
      </c>
      <c r="C23" s="26" t="s">
        <v>89</v>
      </c>
      <c r="D23" s="27">
        <v>1036125</v>
      </c>
      <c r="E23" s="28">
        <v>14346.186750000001</v>
      </c>
      <c r="F23" s="29">
        <v>2.04522508203575</v>
      </c>
    </row>
    <row r="24" spans="1:6" x14ac:dyDescent="0.2">
      <c r="A24" s="26" t="s">
        <v>127</v>
      </c>
      <c r="B24" s="26" t="s">
        <v>126</v>
      </c>
      <c r="C24" s="26" t="s">
        <v>128</v>
      </c>
      <c r="D24" s="27">
        <v>1128321</v>
      </c>
      <c r="E24" s="28">
        <v>14234.33358</v>
      </c>
      <c r="F24" s="29">
        <v>2.02927903917602</v>
      </c>
    </row>
    <row r="25" spans="1:6" x14ac:dyDescent="0.2">
      <c r="A25" s="26" t="s">
        <v>398</v>
      </c>
      <c r="B25" s="26" t="s">
        <v>397</v>
      </c>
      <c r="C25" s="26" t="s">
        <v>99</v>
      </c>
      <c r="D25" s="27">
        <v>5061254</v>
      </c>
      <c r="E25" s="28">
        <v>13683.100189999999</v>
      </c>
      <c r="F25" s="29">
        <v>1.95069395068317</v>
      </c>
    </row>
    <row r="26" spans="1:6" x14ac:dyDescent="0.2">
      <c r="A26" s="26" t="s">
        <v>400</v>
      </c>
      <c r="B26" s="26" t="s">
        <v>399</v>
      </c>
      <c r="C26" s="26" t="s">
        <v>131</v>
      </c>
      <c r="D26" s="27">
        <v>1830900</v>
      </c>
      <c r="E26" s="28">
        <v>12467.51355</v>
      </c>
      <c r="F26" s="29">
        <v>1.7773971486242199</v>
      </c>
    </row>
    <row r="27" spans="1:6" x14ac:dyDescent="0.2">
      <c r="A27" s="26" t="s">
        <v>402</v>
      </c>
      <c r="B27" s="26" t="s">
        <v>401</v>
      </c>
      <c r="C27" s="26" t="s">
        <v>392</v>
      </c>
      <c r="D27" s="27">
        <v>2138056</v>
      </c>
      <c r="E27" s="28">
        <v>12297.02908</v>
      </c>
      <c r="F27" s="29">
        <v>1.7530924939994199</v>
      </c>
    </row>
    <row r="28" spans="1:6" x14ac:dyDescent="0.2">
      <c r="A28" s="26" t="s">
        <v>404</v>
      </c>
      <c r="B28" s="26" t="s">
        <v>403</v>
      </c>
      <c r="C28" s="26" t="s">
        <v>374</v>
      </c>
      <c r="D28" s="27">
        <v>1877633</v>
      </c>
      <c r="E28" s="28">
        <v>12176.45001</v>
      </c>
      <c r="F28" s="29">
        <v>1.7359024669469301</v>
      </c>
    </row>
    <row r="29" spans="1:6" x14ac:dyDescent="0.2">
      <c r="A29" s="26" t="s">
        <v>406</v>
      </c>
      <c r="B29" s="26" t="s">
        <v>405</v>
      </c>
      <c r="C29" s="26" t="s">
        <v>128</v>
      </c>
      <c r="D29" s="27">
        <v>1776602</v>
      </c>
      <c r="E29" s="28">
        <v>11836.61083</v>
      </c>
      <c r="F29" s="29">
        <v>1.68745421885798</v>
      </c>
    </row>
    <row r="30" spans="1:6" x14ac:dyDescent="0.2">
      <c r="A30" s="26" t="s">
        <v>310</v>
      </c>
      <c r="B30" s="26" t="s">
        <v>309</v>
      </c>
      <c r="C30" s="26" t="s">
        <v>229</v>
      </c>
      <c r="D30" s="27">
        <v>1320911</v>
      </c>
      <c r="E30" s="28">
        <v>11692.04372</v>
      </c>
      <c r="F30" s="29">
        <v>1.66684440214767</v>
      </c>
    </row>
    <row r="31" spans="1:6" x14ac:dyDescent="0.2">
      <c r="A31" s="26" t="s">
        <v>408</v>
      </c>
      <c r="B31" s="26" t="s">
        <v>407</v>
      </c>
      <c r="C31" s="26" t="s">
        <v>147</v>
      </c>
      <c r="D31" s="27">
        <v>17486857</v>
      </c>
      <c r="E31" s="28">
        <v>11611.27305</v>
      </c>
      <c r="F31" s="29">
        <v>1.6553295513336099</v>
      </c>
    </row>
    <row r="32" spans="1:6" x14ac:dyDescent="0.2">
      <c r="A32" s="26" t="s">
        <v>195</v>
      </c>
      <c r="B32" s="26" t="s">
        <v>194</v>
      </c>
      <c r="C32" s="26" t="s">
        <v>196</v>
      </c>
      <c r="D32" s="27">
        <v>789140</v>
      </c>
      <c r="E32" s="28">
        <v>11286.280280000001</v>
      </c>
      <c r="F32" s="29">
        <v>1.6089978412933601</v>
      </c>
    </row>
    <row r="33" spans="1:6" x14ac:dyDescent="0.2">
      <c r="A33" s="26" t="s">
        <v>410</v>
      </c>
      <c r="B33" s="26" t="s">
        <v>409</v>
      </c>
      <c r="C33" s="26" t="s">
        <v>392</v>
      </c>
      <c r="D33" s="27">
        <v>275274</v>
      </c>
      <c r="E33" s="28">
        <v>10678.016100000001</v>
      </c>
      <c r="F33" s="29">
        <v>1.5222823133890599</v>
      </c>
    </row>
    <row r="34" spans="1:6" x14ac:dyDescent="0.2">
      <c r="A34" s="26" t="s">
        <v>412</v>
      </c>
      <c r="B34" s="26" t="s">
        <v>411</v>
      </c>
      <c r="C34" s="26" t="s">
        <v>178</v>
      </c>
      <c r="D34" s="27">
        <v>1131703</v>
      </c>
      <c r="E34" s="28">
        <v>10092.52735</v>
      </c>
      <c r="F34" s="29">
        <v>1.43881370269711</v>
      </c>
    </row>
    <row r="35" spans="1:6" x14ac:dyDescent="0.2">
      <c r="A35" s="26" t="s">
        <v>284</v>
      </c>
      <c r="B35" s="26" t="s">
        <v>283</v>
      </c>
      <c r="C35" s="26" t="s">
        <v>243</v>
      </c>
      <c r="D35" s="27">
        <v>3685734</v>
      </c>
      <c r="E35" s="28">
        <v>9962.5390019999995</v>
      </c>
      <c r="F35" s="29">
        <v>1.42028226752658</v>
      </c>
    </row>
    <row r="36" spans="1:6" x14ac:dyDescent="0.2">
      <c r="A36" s="26" t="s">
        <v>414</v>
      </c>
      <c r="B36" s="26" t="s">
        <v>413</v>
      </c>
      <c r="C36" s="26" t="s">
        <v>415</v>
      </c>
      <c r="D36" s="27">
        <v>2464730</v>
      </c>
      <c r="E36" s="28">
        <v>9940.2560900000008</v>
      </c>
      <c r="F36" s="29">
        <v>1.4171055648029001</v>
      </c>
    </row>
    <row r="37" spans="1:6" x14ac:dyDescent="0.2">
      <c r="A37" s="26" t="s">
        <v>417</v>
      </c>
      <c r="B37" s="26" t="s">
        <v>416</v>
      </c>
      <c r="C37" s="26" t="s">
        <v>89</v>
      </c>
      <c r="D37" s="27">
        <v>19398917</v>
      </c>
      <c r="E37" s="28">
        <v>9476.3709550000003</v>
      </c>
      <c r="F37" s="29">
        <v>1.35097304263386</v>
      </c>
    </row>
    <row r="38" spans="1:6" x14ac:dyDescent="0.2">
      <c r="A38" s="26" t="s">
        <v>201</v>
      </c>
      <c r="B38" s="26" t="s">
        <v>200</v>
      </c>
      <c r="C38" s="26" t="s">
        <v>202</v>
      </c>
      <c r="D38" s="27">
        <v>379332</v>
      </c>
      <c r="E38" s="28">
        <v>9095.6226960000004</v>
      </c>
      <c r="F38" s="29">
        <v>1.2966927029994799</v>
      </c>
    </row>
    <row r="39" spans="1:6" x14ac:dyDescent="0.2">
      <c r="A39" s="26" t="s">
        <v>419</v>
      </c>
      <c r="B39" s="26" t="s">
        <v>418</v>
      </c>
      <c r="C39" s="26" t="s">
        <v>89</v>
      </c>
      <c r="D39" s="27">
        <v>10449095</v>
      </c>
      <c r="E39" s="28">
        <v>8364.500548</v>
      </c>
      <c r="F39" s="29">
        <v>1.19246226314957</v>
      </c>
    </row>
    <row r="40" spans="1:6" x14ac:dyDescent="0.2">
      <c r="A40" s="26" t="s">
        <v>163</v>
      </c>
      <c r="B40" s="26" t="s">
        <v>162</v>
      </c>
      <c r="C40" s="26" t="s">
        <v>147</v>
      </c>
      <c r="D40" s="27">
        <v>1700000</v>
      </c>
      <c r="E40" s="28">
        <v>8103.05</v>
      </c>
      <c r="F40" s="29">
        <v>1.1551892771080601</v>
      </c>
    </row>
    <row r="41" spans="1:6" x14ac:dyDescent="0.2">
      <c r="A41" s="26" t="s">
        <v>173</v>
      </c>
      <c r="B41" s="26" t="s">
        <v>172</v>
      </c>
      <c r="C41" s="26" t="s">
        <v>147</v>
      </c>
      <c r="D41" s="27">
        <v>610000</v>
      </c>
      <c r="E41" s="28">
        <v>8097.4449999999997</v>
      </c>
      <c r="F41" s="29">
        <v>1.1543902155327099</v>
      </c>
    </row>
    <row r="42" spans="1:6" x14ac:dyDescent="0.2">
      <c r="A42" s="26" t="s">
        <v>421</v>
      </c>
      <c r="B42" s="26" t="s">
        <v>420</v>
      </c>
      <c r="C42" s="26" t="s">
        <v>344</v>
      </c>
      <c r="D42" s="27">
        <v>10743660</v>
      </c>
      <c r="E42" s="28">
        <v>8009.3985300000004</v>
      </c>
      <c r="F42" s="29">
        <v>1.14183811008707</v>
      </c>
    </row>
    <row r="43" spans="1:6" x14ac:dyDescent="0.2">
      <c r="A43" s="26" t="s">
        <v>423</v>
      </c>
      <c r="B43" s="26" t="s">
        <v>422</v>
      </c>
      <c r="C43" s="26" t="s">
        <v>89</v>
      </c>
      <c r="D43" s="27">
        <v>14244569</v>
      </c>
      <c r="E43" s="28">
        <v>7784.6569589999999</v>
      </c>
      <c r="F43" s="29">
        <v>1.10979843947667</v>
      </c>
    </row>
    <row r="44" spans="1:6" x14ac:dyDescent="0.2">
      <c r="A44" s="26" t="s">
        <v>425</v>
      </c>
      <c r="B44" s="26" t="s">
        <v>424</v>
      </c>
      <c r="C44" s="26" t="s">
        <v>134</v>
      </c>
      <c r="D44" s="27">
        <v>988395</v>
      </c>
      <c r="E44" s="28">
        <v>7301.7680630000004</v>
      </c>
      <c r="F44" s="29">
        <v>1.0409566978246101</v>
      </c>
    </row>
    <row r="45" spans="1:6" x14ac:dyDescent="0.2">
      <c r="A45" s="26" t="s">
        <v>427</v>
      </c>
      <c r="B45" s="26" t="s">
        <v>426</v>
      </c>
      <c r="C45" s="26" t="s">
        <v>357</v>
      </c>
      <c r="D45" s="27">
        <v>1214759</v>
      </c>
      <c r="E45" s="28">
        <v>7220.5274959999997</v>
      </c>
      <c r="F45" s="29">
        <v>1.02937485742321</v>
      </c>
    </row>
    <row r="46" spans="1:6" x14ac:dyDescent="0.2">
      <c r="A46" s="26" t="s">
        <v>429</v>
      </c>
      <c r="B46" s="26" t="s">
        <v>428</v>
      </c>
      <c r="C46" s="26" t="s">
        <v>128</v>
      </c>
      <c r="D46" s="27">
        <v>812579</v>
      </c>
      <c r="E46" s="28">
        <v>6897.5768420000004</v>
      </c>
      <c r="F46" s="29">
        <v>0.983334276094469</v>
      </c>
    </row>
    <row r="47" spans="1:6" x14ac:dyDescent="0.2">
      <c r="A47" s="26" t="s">
        <v>431</v>
      </c>
      <c r="B47" s="26" t="s">
        <v>430</v>
      </c>
      <c r="C47" s="26" t="s">
        <v>357</v>
      </c>
      <c r="D47" s="27">
        <v>75642</v>
      </c>
      <c r="E47" s="28">
        <v>6772.0769760000003</v>
      </c>
      <c r="F47" s="29">
        <v>0.96544272914835605</v>
      </c>
    </row>
    <row r="48" spans="1:6" x14ac:dyDescent="0.2">
      <c r="A48" s="26" t="s">
        <v>433</v>
      </c>
      <c r="B48" s="26" t="s">
        <v>432</v>
      </c>
      <c r="C48" s="26" t="s">
        <v>108</v>
      </c>
      <c r="D48" s="27">
        <v>3206212</v>
      </c>
      <c r="E48" s="28">
        <v>6460.5171799999998</v>
      </c>
      <c r="F48" s="29">
        <v>0.92102605449903596</v>
      </c>
    </row>
    <row r="49" spans="1:6" x14ac:dyDescent="0.2">
      <c r="A49" s="26" t="s">
        <v>435</v>
      </c>
      <c r="B49" s="26" t="s">
        <v>434</v>
      </c>
      <c r="C49" s="26" t="s">
        <v>137</v>
      </c>
      <c r="D49" s="27">
        <v>841218</v>
      </c>
      <c r="E49" s="28">
        <v>6370.5439139999999</v>
      </c>
      <c r="F49" s="29">
        <v>0.90819926062394096</v>
      </c>
    </row>
    <row r="50" spans="1:6" x14ac:dyDescent="0.2">
      <c r="A50" s="26" t="s">
        <v>161</v>
      </c>
      <c r="B50" s="26" t="s">
        <v>160</v>
      </c>
      <c r="C50" s="26" t="s">
        <v>89</v>
      </c>
      <c r="D50" s="27">
        <v>4408453</v>
      </c>
      <c r="E50" s="28">
        <v>6043.989063</v>
      </c>
      <c r="F50" s="29">
        <v>0.86164485675591296</v>
      </c>
    </row>
    <row r="51" spans="1:6" x14ac:dyDescent="0.2">
      <c r="A51" s="26" t="s">
        <v>168</v>
      </c>
      <c r="B51" s="26" t="s">
        <v>167</v>
      </c>
      <c r="C51" s="26" t="s">
        <v>169</v>
      </c>
      <c r="D51" s="27">
        <v>3918888</v>
      </c>
      <c r="E51" s="28">
        <v>6003.7364159999997</v>
      </c>
      <c r="F51" s="29">
        <v>0.85590634765259799</v>
      </c>
    </row>
    <row r="52" spans="1:6" x14ac:dyDescent="0.2">
      <c r="A52" s="26" t="s">
        <v>437</v>
      </c>
      <c r="B52" s="26" t="s">
        <v>436</v>
      </c>
      <c r="C52" s="26" t="s">
        <v>99</v>
      </c>
      <c r="D52" s="27">
        <v>2017424</v>
      </c>
      <c r="E52" s="28">
        <v>5836.4076320000004</v>
      </c>
      <c r="F52" s="29">
        <v>0.83205157481665004</v>
      </c>
    </row>
    <row r="53" spans="1:6" x14ac:dyDescent="0.2">
      <c r="A53" s="26" t="s">
        <v>439</v>
      </c>
      <c r="B53" s="26" t="s">
        <v>438</v>
      </c>
      <c r="C53" s="26" t="s">
        <v>196</v>
      </c>
      <c r="D53" s="27">
        <v>845481</v>
      </c>
      <c r="E53" s="28">
        <v>5483.7897659999999</v>
      </c>
      <c r="F53" s="29">
        <v>0.78178156812535105</v>
      </c>
    </row>
    <row r="54" spans="1:6" x14ac:dyDescent="0.2">
      <c r="A54" s="26" t="s">
        <v>316</v>
      </c>
      <c r="B54" s="26" t="s">
        <v>315</v>
      </c>
      <c r="C54" s="26" t="s">
        <v>137</v>
      </c>
      <c r="D54" s="27">
        <v>103243</v>
      </c>
      <c r="E54" s="28">
        <v>5074.1353429999999</v>
      </c>
      <c r="F54" s="29">
        <v>0.723380299865932</v>
      </c>
    </row>
    <row r="55" spans="1:6" x14ac:dyDescent="0.2">
      <c r="A55" s="26" t="s">
        <v>441</v>
      </c>
      <c r="B55" s="26" t="s">
        <v>440</v>
      </c>
      <c r="C55" s="26" t="s">
        <v>294</v>
      </c>
      <c r="D55" s="27">
        <v>1667102</v>
      </c>
      <c r="E55" s="28">
        <v>5068.8236310000002</v>
      </c>
      <c r="F55" s="29">
        <v>0.72262305009633998</v>
      </c>
    </row>
    <row r="56" spans="1:6" x14ac:dyDescent="0.2">
      <c r="A56" s="26" t="s">
        <v>443</v>
      </c>
      <c r="B56" s="26" t="s">
        <v>442</v>
      </c>
      <c r="C56" s="26" t="s">
        <v>169</v>
      </c>
      <c r="D56" s="27">
        <v>1159745</v>
      </c>
      <c r="E56" s="28">
        <v>4947.47217</v>
      </c>
      <c r="F56" s="29">
        <v>0.70532290922239804</v>
      </c>
    </row>
    <row r="57" spans="1:6" x14ac:dyDescent="0.2">
      <c r="A57" s="26" t="s">
        <v>445</v>
      </c>
      <c r="B57" s="26" t="s">
        <v>444</v>
      </c>
      <c r="C57" s="26" t="s">
        <v>415</v>
      </c>
      <c r="D57" s="27">
        <v>18921468</v>
      </c>
      <c r="E57" s="28">
        <v>4862.8172759999998</v>
      </c>
      <c r="F57" s="29">
        <v>0.69325431458167397</v>
      </c>
    </row>
    <row r="58" spans="1:6" x14ac:dyDescent="0.2">
      <c r="A58" s="26" t="s">
        <v>447</v>
      </c>
      <c r="B58" s="26" t="s">
        <v>446</v>
      </c>
      <c r="C58" s="26" t="s">
        <v>108</v>
      </c>
      <c r="D58" s="27">
        <v>1088061</v>
      </c>
      <c r="E58" s="28">
        <v>4810.3176810000004</v>
      </c>
      <c r="F58" s="29">
        <v>0.68576985265727297</v>
      </c>
    </row>
    <row r="59" spans="1:6" x14ac:dyDescent="0.2">
      <c r="A59" s="26" t="s">
        <v>449</v>
      </c>
      <c r="B59" s="26" t="s">
        <v>448</v>
      </c>
      <c r="C59" s="26" t="s">
        <v>99</v>
      </c>
      <c r="D59" s="27">
        <v>279704</v>
      </c>
      <c r="E59" s="28">
        <v>4784.1970680000004</v>
      </c>
      <c r="F59" s="29">
        <v>0.68204603853183998</v>
      </c>
    </row>
    <row r="60" spans="1:6" x14ac:dyDescent="0.2">
      <c r="A60" s="26" t="s">
        <v>312</v>
      </c>
      <c r="B60" s="26" t="s">
        <v>311</v>
      </c>
      <c r="C60" s="26" t="s">
        <v>229</v>
      </c>
      <c r="D60" s="27">
        <v>368744</v>
      </c>
      <c r="E60" s="28">
        <v>4505.1298200000001</v>
      </c>
      <c r="F60" s="29">
        <v>0.64226157558496799</v>
      </c>
    </row>
    <row r="61" spans="1:6" x14ac:dyDescent="0.2">
      <c r="A61" s="26" t="s">
        <v>265</v>
      </c>
      <c r="B61" s="26" t="s">
        <v>264</v>
      </c>
      <c r="C61" s="26" t="s">
        <v>243</v>
      </c>
      <c r="D61" s="27">
        <v>1031119</v>
      </c>
      <c r="E61" s="28">
        <v>4399.7847730000003</v>
      </c>
      <c r="F61" s="29">
        <v>0.62724334557394201</v>
      </c>
    </row>
    <row r="62" spans="1:6" x14ac:dyDescent="0.2">
      <c r="A62" s="26" t="s">
        <v>451</v>
      </c>
      <c r="B62" s="26" t="s">
        <v>450</v>
      </c>
      <c r="C62" s="26" t="s">
        <v>99</v>
      </c>
      <c r="D62" s="27">
        <v>4063159</v>
      </c>
      <c r="E62" s="28">
        <v>3512.6009560000002</v>
      </c>
      <c r="F62" s="29">
        <v>0.50076439848337695</v>
      </c>
    </row>
    <row r="63" spans="1:6" x14ac:dyDescent="0.2">
      <c r="A63" s="26" t="s">
        <v>453</v>
      </c>
      <c r="B63" s="26" t="s">
        <v>452</v>
      </c>
      <c r="C63" s="26" t="s">
        <v>128</v>
      </c>
      <c r="D63" s="27">
        <v>300000</v>
      </c>
      <c r="E63" s="28">
        <v>3398.25</v>
      </c>
      <c r="F63" s="29">
        <v>0.48446226555833599</v>
      </c>
    </row>
    <row r="64" spans="1:6" x14ac:dyDescent="0.2">
      <c r="A64" s="26" t="s">
        <v>455</v>
      </c>
      <c r="B64" s="26" t="s">
        <v>454</v>
      </c>
      <c r="C64" s="26" t="s">
        <v>99</v>
      </c>
      <c r="D64" s="27">
        <v>160465</v>
      </c>
      <c r="E64" s="28">
        <v>2511.1970179999998</v>
      </c>
      <c r="F64" s="29">
        <v>0.35800197060358002</v>
      </c>
    </row>
    <row r="65" spans="1:9" x14ac:dyDescent="0.2">
      <c r="A65" s="26" t="s">
        <v>318</v>
      </c>
      <c r="B65" s="26" t="s">
        <v>317</v>
      </c>
      <c r="C65" s="26" t="s">
        <v>229</v>
      </c>
      <c r="D65" s="27">
        <v>2000000</v>
      </c>
      <c r="E65" s="28">
        <v>2500</v>
      </c>
      <c r="F65" s="29">
        <v>0.35640569819637702</v>
      </c>
    </row>
    <row r="66" spans="1:9" x14ac:dyDescent="0.2">
      <c r="A66" s="26" t="s">
        <v>457</v>
      </c>
      <c r="B66" s="26" t="s">
        <v>456</v>
      </c>
      <c r="C66" s="26" t="s">
        <v>134</v>
      </c>
      <c r="D66" s="27">
        <v>4194157</v>
      </c>
      <c r="E66" s="28">
        <v>2394.8636470000001</v>
      </c>
      <c r="F66" s="29">
        <v>0.34141722007766301</v>
      </c>
    </row>
    <row r="67" spans="1:9" x14ac:dyDescent="0.2">
      <c r="A67" s="26" t="s">
        <v>459</v>
      </c>
      <c r="B67" s="26" t="s">
        <v>458</v>
      </c>
      <c r="C67" s="26" t="s">
        <v>94</v>
      </c>
      <c r="D67" s="27">
        <v>532609</v>
      </c>
      <c r="E67" s="28">
        <v>2355.1969979999999</v>
      </c>
      <c r="F67" s="29">
        <v>0.33576225218488098</v>
      </c>
    </row>
    <row r="68" spans="1:9" x14ac:dyDescent="0.2">
      <c r="A68" s="26" t="s">
        <v>273</v>
      </c>
      <c r="B68" s="26" t="s">
        <v>272</v>
      </c>
      <c r="C68" s="26" t="s">
        <v>178</v>
      </c>
      <c r="D68" s="27">
        <v>1350950</v>
      </c>
      <c r="E68" s="28">
        <v>2110.1839</v>
      </c>
      <c r="F68" s="29">
        <v>0.30083262648090198</v>
      </c>
    </row>
    <row r="69" spans="1:9" x14ac:dyDescent="0.2">
      <c r="A69" s="26" t="s">
        <v>461</v>
      </c>
      <c r="B69" s="26" t="s">
        <v>460</v>
      </c>
      <c r="C69" s="26" t="s">
        <v>282</v>
      </c>
      <c r="D69" s="27">
        <v>1000000</v>
      </c>
      <c r="E69" s="28">
        <v>2026.5</v>
      </c>
      <c r="F69" s="29">
        <v>0.288902458957983</v>
      </c>
    </row>
    <row r="70" spans="1:9" x14ac:dyDescent="0.2">
      <c r="A70" s="26" t="s">
        <v>463</v>
      </c>
      <c r="B70" s="26" t="s">
        <v>462</v>
      </c>
      <c r="C70" s="26" t="s">
        <v>131</v>
      </c>
      <c r="D70" s="27">
        <v>512700</v>
      </c>
      <c r="E70" s="28">
        <v>1950.3108</v>
      </c>
      <c r="F70" s="29">
        <v>0.27804075294957398</v>
      </c>
    </row>
    <row r="71" spans="1:9" x14ac:dyDescent="0.2">
      <c r="A71" s="26" t="s">
        <v>465</v>
      </c>
      <c r="B71" s="26" t="s">
        <v>464</v>
      </c>
      <c r="C71" s="26" t="s">
        <v>142</v>
      </c>
      <c r="D71" s="27">
        <v>227893</v>
      </c>
      <c r="E71" s="28">
        <v>1818.3582469999999</v>
      </c>
      <c r="F71" s="29">
        <v>0.25922929623726998</v>
      </c>
    </row>
    <row r="72" spans="1:9" x14ac:dyDescent="0.2">
      <c r="A72" s="26" t="s">
        <v>466</v>
      </c>
      <c r="B72" s="26" t="s">
        <v>822</v>
      </c>
      <c r="C72" s="26" t="s">
        <v>128</v>
      </c>
      <c r="D72" s="27">
        <v>485112</v>
      </c>
      <c r="E72" s="28">
        <v>1416.5270399999999</v>
      </c>
      <c r="F72" s="29">
        <v>0.20194332348209901</v>
      </c>
    </row>
    <row r="73" spans="1:9" x14ac:dyDescent="0.2">
      <c r="A73" s="26" t="s">
        <v>192</v>
      </c>
      <c r="B73" s="26" t="s">
        <v>191</v>
      </c>
      <c r="C73" s="26" t="s">
        <v>193</v>
      </c>
      <c r="D73" s="27">
        <v>941266</v>
      </c>
      <c r="E73" s="28">
        <v>1394.014946</v>
      </c>
      <c r="F73" s="29">
        <v>0.19873394805012601</v>
      </c>
    </row>
    <row r="74" spans="1:9" x14ac:dyDescent="0.2">
      <c r="A74" s="26" t="s">
        <v>468</v>
      </c>
      <c r="B74" s="26" t="s">
        <v>467</v>
      </c>
      <c r="C74" s="26" t="s">
        <v>469</v>
      </c>
      <c r="D74" s="27">
        <v>43772</v>
      </c>
      <c r="E74" s="28">
        <v>1378.3802800000001</v>
      </c>
      <c r="F74" s="29">
        <v>0.19650503442940701</v>
      </c>
    </row>
    <row r="75" spans="1:9" x14ac:dyDescent="0.2">
      <c r="A75" s="26" t="s">
        <v>471</v>
      </c>
      <c r="B75" s="26" t="s">
        <v>470</v>
      </c>
      <c r="C75" s="26" t="s">
        <v>202</v>
      </c>
      <c r="D75" s="27">
        <v>188328</v>
      </c>
      <c r="E75" s="28">
        <v>861.97725600000001</v>
      </c>
      <c r="F75" s="29">
        <v>0.122885442301631</v>
      </c>
    </row>
    <row r="76" spans="1:9" x14ac:dyDescent="0.2">
      <c r="A76" s="26" t="s">
        <v>473</v>
      </c>
      <c r="B76" s="26" t="s">
        <v>472</v>
      </c>
      <c r="C76" s="26" t="s">
        <v>94</v>
      </c>
      <c r="D76" s="27">
        <v>250000</v>
      </c>
      <c r="E76" s="28">
        <v>776.375</v>
      </c>
      <c r="F76" s="29">
        <v>0.110681789574885</v>
      </c>
    </row>
    <row r="77" spans="1:9" x14ac:dyDescent="0.2">
      <c r="A77" s="30" t="s">
        <v>32</v>
      </c>
      <c r="B77" s="30"/>
      <c r="C77" s="30"/>
      <c r="D77" s="31"/>
      <c r="E77" s="32">
        <f>SUM(E7:E76)</f>
        <v>676472.98094800021</v>
      </c>
      <c r="F77" s="33">
        <f>SUM(F7:F76)</f>
        <v>96.439530034302592</v>
      </c>
      <c r="G77" s="18"/>
      <c r="H77" s="18"/>
      <c r="I77" s="18"/>
    </row>
    <row r="78" spans="1:9" x14ac:dyDescent="0.2">
      <c r="A78" s="26"/>
      <c r="B78" s="26"/>
      <c r="C78" s="26"/>
      <c r="D78" s="34"/>
      <c r="E78" s="28"/>
      <c r="F78" s="29"/>
    </row>
    <row r="79" spans="1:9" x14ac:dyDescent="0.2">
      <c r="A79" s="30" t="s">
        <v>33</v>
      </c>
      <c r="B79" s="30"/>
      <c r="C79" s="30"/>
      <c r="D79" s="31"/>
      <c r="E79" s="32">
        <f>E77</f>
        <v>676472.98094800021</v>
      </c>
      <c r="F79" s="33">
        <f>F77</f>
        <v>96.439530034302592</v>
      </c>
      <c r="G79" s="18"/>
      <c r="H79" s="18"/>
      <c r="I79" s="18"/>
    </row>
    <row r="80" spans="1:9" x14ac:dyDescent="0.2">
      <c r="A80" s="30"/>
      <c r="B80" s="30"/>
      <c r="C80" s="30"/>
      <c r="D80" s="31"/>
      <c r="E80" s="32"/>
      <c r="F80" s="33"/>
      <c r="G80" s="18"/>
      <c r="H80" s="18"/>
      <c r="I80" s="18"/>
    </row>
    <row r="81" spans="1:9" x14ac:dyDescent="0.2">
      <c r="A81" s="30" t="s">
        <v>35</v>
      </c>
      <c r="B81" s="30"/>
      <c r="C81" s="30"/>
      <c r="D81" s="31"/>
      <c r="E81" s="32">
        <f>E83-(E77)</f>
        <v>24974.838952599792</v>
      </c>
      <c r="F81" s="33">
        <f>F83-(F77)</f>
        <v>3.5604699656974077</v>
      </c>
      <c r="G81" s="18"/>
      <c r="H81" s="18"/>
      <c r="I81" s="18"/>
    </row>
    <row r="82" spans="1:9" x14ac:dyDescent="0.2">
      <c r="A82" s="30"/>
      <c r="B82" s="30"/>
      <c r="C82" s="30"/>
      <c r="D82" s="31"/>
      <c r="E82" s="32"/>
      <c r="F82" s="33"/>
      <c r="G82" s="18"/>
      <c r="H82" s="18"/>
      <c r="I82" s="18"/>
    </row>
    <row r="83" spans="1:9" x14ac:dyDescent="0.2">
      <c r="A83" s="35" t="s">
        <v>34</v>
      </c>
      <c r="B83" s="35"/>
      <c r="C83" s="35"/>
      <c r="D83" s="36"/>
      <c r="E83" s="37">
        <v>701447.81990060001</v>
      </c>
      <c r="F83" s="38">
        <v>100</v>
      </c>
      <c r="G83" s="18"/>
      <c r="H83" s="18"/>
      <c r="I83" s="18"/>
    </row>
    <row r="85" spans="1:9" x14ac:dyDescent="0.2">
      <c r="A85" s="9" t="s">
        <v>823</v>
      </c>
    </row>
    <row r="87" spans="1:9" x14ac:dyDescent="0.2">
      <c r="A87" s="18" t="s">
        <v>37</v>
      </c>
    </row>
    <row r="88" spans="1:9" x14ac:dyDescent="0.2">
      <c r="A88" s="18" t="s">
        <v>38</v>
      </c>
    </row>
    <row r="89" spans="1:9" x14ac:dyDescent="0.2">
      <c r="A89" s="18" t="s">
        <v>39</v>
      </c>
      <c r="B89" s="18"/>
      <c r="C89" s="39" t="s">
        <v>41</v>
      </c>
      <c r="D89" s="19" t="s">
        <v>40</v>
      </c>
    </row>
    <row r="90" spans="1:9" x14ac:dyDescent="0.2">
      <c r="A90" s="9" t="s">
        <v>59</v>
      </c>
      <c r="C90" s="40">
        <v>89.515000000000001</v>
      </c>
      <c r="D90" s="40">
        <v>89.792400000000001</v>
      </c>
    </row>
    <row r="91" spans="1:9" x14ac:dyDescent="0.2">
      <c r="A91" s="9" t="s">
        <v>81</v>
      </c>
      <c r="C91" s="40">
        <v>35.9315</v>
      </c>
      <c r="D91" s="40">
        <v>32.902500000000003</v>
      </c>
    </row>
    <row r="92" spans="1:9" x14ac:dyDescent="0.2">
      <c r="A92" s="9" t="s">
        <v>62</v>
      </c>
      <c r="C92" s="40">
        <v>98.200800000000001</v>
      </c>
      <c r="D92" s="40">
        <v>98.919600000000003</v>
      </c>
    </row>
    <row r="93" spans="1:9" x14ac:dyDescent="0.2">
      <c r="A93" s="9" t="s">
        <v>82</v>
      </c>
      <c r="C93" s="40">
        <v>40.834000000000003</v>
      </c>
      <c r="D93" s="40">
        <v>37.987900000000003</v>
      </c>
    </row>
    <row r="95" spans="1:9" x14ac:dyDescent="0.2">
      <c r="A95" s="18" t="s">
        <v>43</v>
      </c>
    </row>
    <row r="96" spans="1:9" x14ac:dyDescent="0.2">
      <c r="A96" s="86" t="s">
        <v>56</v>
      </c>
      <c r="B96" s="87"/>
      <c r="C96" s="43" t="s">
        <v>57</v>
      </c>
    </row>
    <row r="97" spans="1:4" x14ac:dyDescent="0.2">
      <c r="A97" s="82" t="s">
        <v>81</v>
      </c>
      <c r="B97" s="83"/>
      <c r="C97" s="44">
        <v>3</v>
      </c>
    </row>
    <row r="98" spans="1:4" x14ac:dyDescent="0.2">
      <c r="A98" s="82" t="s">
        <v>82</v>
      </c>
      <c r="B98" s="83"/>
      <c r="C98" s="44">
        <v>3</v>
      </c>
    </row>
    <row r="99" spans="1:4" x14ac:dyDescent="0.2">
      <c r="A99" s="9" t="s">
        <v>58</v>
      </c>
    </row>
    <row r="100" spans="1:4" x14ac:dyDescent="0.2">
      <c r="A100" s="9" t="s">
        <v>42</v>
      </c>
    </row>
    <row r="102" spans="1:4" x14ac:dyDescent="0.2">
      <c r="A102" s="18" t="s">
        <v>224</v>
      </c>
      <c r="D102" s="45">
        <v>0.111409786426602</v>
      </c>
    </row>
    <row r="104" spans="1:4" x14ac:dyDescent="0.2">
      <c r="A104" s="18" t="s">
        <v>775</v>
      </c>
    </row>
    <row r="105" spans="1:4" x14ac:dyDescent="0.2">
      <c r="A105" s="52"/>
    </row>
    <row r="106" spans="1:4" x14ac:dyDescent="0.2">
      <c r="A106" s="49" t="s">
        <v>766</v>
      </c>
    </row>
    <row r="107" spans="1:4" x14ac:dyDescent="0.2">
      <c r="A107" s="50"/>
    </row>
    <row r="108" spans="1:4" x14ac:dyDescent="0.2">
      <c r="A108" s="51"/>
    </row>
    <row r="109" spans="1:4" x14ac:dyDescent="0.2">
      <c r="A109" s="51"/>
    </row>
    <row r="110" spans="1:4" x14ac:dyDescent="0.2">
      <c r="A110" s="51"/>
    </row>
    <row r="111" spans="1:4" x14ac:dyDescent="0.2">
      <c r="A111" s="51"/>
    </row>
    <row r="112" spans="1:4"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49" t="s">
        <v>776</v>
      </c>
    </row>
    <row r="121" spans="1:1" x14ac:dyDescent="0.2">
      <c r="A121" s="51"/>
    </row>
    <row r="122" spans="1:1" x14ac:dyDescent="0.2">
      <c r="A122" s="49" t="s">
        <v>767</v>
      </c>
    </row>
    <row r="123" spans="1:1" x14ac:dyDescent="0.2">
      <c r="A123" s="51"/>
    </row>
    <row r="124" spans="1:1" x14ac:dyDescent="0.2">
      <c r="A124" s="51"/>
    </row>
    <row r="125" spans="1:1" x14ac:dyDescent="0.2">
      <c r="A125" s="51"/>
    </row>
    <row r="126" spans="1:1" x14ac:dyDescent="0.2">
      <c r="A126" s="51"/>
    </row>
    <row r="127" spans="1:1" x14ac:dyDescent="0.2">
      <c r="A127" s="51"/>
    </row>
    <row r="128" spans="1:1"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sheetData>
  <mergeCells count="4">
    <mergeCell ref="A1:F1"/>
    <mergeCell ref="A96:B96"/>
    <mergeCell ref="A97:B97"/>
    <mergeCell ref="A98:B98"/>
  </mergeCells>
  <conditionalFormatting sqref="F2:F3 F5:F65537">
    <cfRule type="cellIs" dxfId="39" priority="1" stopIfTrue="1" operator="between">
      <formula>0.009</formula>
      <formula>-0.009</formula>
    </cfRule>
  </conditionalFormatting>
  <hyperlinks>
    <hyperlink ref="A105"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4"/>
  <sheetViews>
    <sheetView showGridLines="0"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4" t="s">
        <v>14</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180</v>
      </c>
      <c r="B7" s="26" t="s">
        <v>179</v>
      </c>
      <c r="C7" s="26" t="s">
        <v>128</v>
      </c>
      <c r="D7" s="27">
        <v>7591052</v>
      </c>
      <c r="E7" s="28">
        <v>29210.3681</v>
      </c>
      <c r="F7" s="29">
        <v>3.9966017725200702</v>
      </c>
    </row>
    <row r="8" spans="1:6" x14ac:dyDescent="0.2">
      <c r="A8" s="26" t="s">
        <v>127</v>
      </c>
      <c r="B8" s="26" t="s">
        <v>126</v>
      </c>
      <c r="C8" s="26" t="s">
        <v>128</v>
      </c>
      <c r="D8" s="27">
        <v>2094198</v>
      </c>
      <c r="E8" s="28">
        <v>26419.354869999999</v>
      </c>
      <c r="F8" s="29">
        <v>3.61473159601432</v>
      </c>
    </row>
    <row r="9" spans="1:6" x14ac:dyDescent="0.2">
      <c r="A9" s="26" t="s">
        <v>371</v>
      </c>
      <c r="B9" s="26" t="s">
        <v>370</v>
      </c>
      <c r="C9" s="26" t="s">
        <v>357</v>
      </c>
      <c r="D9" s="27">
        <v>1050123</v>
      </c>
      <c r="E9" s="28">
        <v>24432.16172</v>
      </c>
      <c r="F9" s="29">
        <v>3.3428411618218901</v>
      </c>
    </row>
    <row r="10" spans="1:6" x14ac:dyDescent="0.2">
      <c r="A10" s="26" t="s">
        <v>223</v>
      </c>
      <c r="B10" s="26" t="s">
        <v>222</v>
      </c>
      <c r="C10" s="26" t="s">
        <v>89</v>
      </c>
      <c r="D10" s="27">
        <v>24369927</v>
      </c>
      <c r="E10" s="28">
        <v>23395.129919999999</v>
      </c>
      <c r="F10" s="29">
        <v>3.20095307893807</v>
      </c>
    </row>
    <row r="11" spans="1:6" x14ac:dyDescent="0.2">
      <c r="A11" s="26" t="s">
        <v>91</v>
      </c>
      <c r="B11" s="26" t="s">
        <v>90</v>
      </c>
      <c r="C11" s="26" t="s">
        <v>89</v>
      </c>
      <c r="D11" s="27">
        <v>3110566</v>
      </c>
      <c r="E11" s="28">
        <v>23120.837080000001</v>
      </c>
      <c r="F11" s="29">
        <v>3.1634239643859798</v>
      </c>
    </row>
    <row r="12" spans="1:6" x14ac:dyDescent="0.2">
      <c r="A12" s="26" t="s">
        <v>475</v>
      </c>
      <c r="B12" s="26" t="s">
        <v>474</v>
      </c>
      <c r="C12" s="26" t="s">
        <v>374</v>
      </c>
      <c r="D12" s="27">
        <v>2266632</v>
      </c>
      <c r="E12" s="28">
        <v>21765.333780000001</v>
      </c>
      <c r="F12" s="29">
        <v>2.97796218338785</v>
      </c>
    </row>
    <row r="13" spans="1:6" x14ac:dyDescent="0.2">
      <c r="A13" s="26" t="s">
        <v>477</v>
      </c>
      <c r="B13" s="26" t="s">
        <v>476</v>
      </c>
      <c r="C13" s="26" t="s">
        <v>478</v>
      </c>
      <c r="D13" s="27">
        <v>14789858</v>
      </c>
      <c r="E13" s="28">
        <v>18797.909520000001</v>
      </c>
      <c r="F13" s="29">
        <v>2.5719552129609702</v>
      </c>
    </row>
    <row r="14" spans="1:6" x14ac:dyDescent="0.2">
      <c r="A14" s="26" t="s">
        <v>161</v>
      </c>
      <c r="B14" s="26" t="s">
        <v>160</v>
      </c>
      <c r="C14" s="26" t="s">
        <v>89</v>
      </c>
      <c r="D14" s="27">
        <v>13160416</v>
      </c>
      <c r="E14" s="28">
        <v>18042.930339999999</v>
      </c>
      <c r="F14" s="29">
        <v>2.4686579481447901</v>
      </c>
    </row>
    <row r="15" spans="1:6" x14ac:dyDescent="0.2">
      <c r="A15" s="26" t="s">
        <v>480</v>
      </c>
      <c r="B15" s="26" t="s">
        <v>479</v>
      </c>
      <c r="C15" s="26" t="s">
        <v>217</v>
      </c>
      <c r="D15" s="27">
        <v>3651225</v>
      </c>
      <c r="E15" s="28">
        <v>17954.898939999999</v>
      </c>
      <c r="F15" s="29">
        <v>2.4566133738322402</v>
      </c>
    </row>
    <row r="16" spans="1:6" x14ac:dyDescent="0.2">
      <c r="A16" s="26" t="s">
        <v>482</v>
      </c>
      <c r="B16" s="26" t="s">
        <v>481</v>
      </c>
      <c r="C16" s="26" t="s">
        <v>108</v>
      </c>
      <c r="D16" s="27">
        <v>2252334</v>
      </c>
      <c r="E16" s="28">
        <v>17899.298299999999</v>
      </c>
      <c r="F16" s="29">
        <v>2.4490060196346999</v>
      </c>
    </row>
    <row r="17" spans="1:6" x14ac:dyDescent="0.2">
      <c r="A17" s="26" t="s">
        <v>484</v>
      </c>
      <c r="B17" s="26" t="s">
        <v>483</v>
      </c>
      <c r="C17" s="26" t="s">
        <v>137</v>
      </c>
      <c r="D17" s="27">
        <v>1455340</v>
      </c>
      <c r="E17" s="28">
        <v>17877.396560000001</v>
      </c>
      <c r="F17" s="29">
        <v>2.4460093941691898</v>
      </c>
    </row>
    <row r="18" spans="1:6" x14ac:dyDescent="0.2">
      <c r="A18" s="26" t="s">
        <v>308</v>
      </c>
      <c r="B18" s="26" t="s">
        <v>307</v>
      </c>
      <c r="C18" s="26" t="s">
        <v>137</v>
      </c>
      <c r="D18" s="27">
        <v>383016</v>
      </c>
      <c r="E18" s="28">
        <v>17815.0317</v>
      </c>
      <c r="F18" s="29">
        <v>2.43747655031164</v>
      </c>
    </row>
    <row r="19" spans="1:6" x14ac:dyDescent="0.2">
      <c r="A19" s="26" t="s">
        <v>486</v>
      </c>
      <c r="B19" s="26" t="s">
        <v>485</v>
      </c>
      <c r="C19" s="26" t="s">
        <v>261</v>
      </c>
      <c r="D19" s="27">
        <v>1986228</v>
      </c>
      <c r="E19" s="28">
        <v>17767.80257</v>
      </c>
      <c r="F19" s="29">
        <v>2.43101459734938</v>
      </c>
    </row>
    <row r="20" spans="1:6" x14ac:dyDescent="0.2">
      <c r="A20" s="26" t="s">
        <v>88</v>
      </c>
      <c r="B20" s="26" t="s">
        <v>87</v>
      </c>
      <c r="C20" s="26" t="s">
        <v>89</v>
      </c>
      <c r="D20" s="27">
        <v>1223175</v>
      </c>
      <c r="E20" s="28">
        <v>16936.081050000001</v>
      </c>
      <c r="F20" s="29">
        <v>2.3172173425631502</v>
      </c>
    </row>
    <row r="21" spans="1:6" x14ac:dyDescent="0.2">
      <c r="A21" s="26" t="s">
        <v>488</v>
      </c>
      <c r="B21" s="26" t="s">
        <v>487</v>
      </c>
      <c r="C21" s="26" t="s">
        <v>131</v>
      </c>
      <c r="D21" s="27">
        <v>1666580</v>
      </c>
      <c r="E21" s="28">
        <v>16861.623149999999</v>
      </c>
      <c r="F21" s="29">
        <v>2.30702991274031</v>
      </c>
    </row>
    <row r="22" spans="1:6" x14ac:dyDescent="0.2">
      <c r="A22" s="26" t="s">
        <v>188</v>
      </c>
      <c r="B22" s="26" t="s">
        <v>187</v>
      </c>
      <c r="C22" s="26" t="s">
        <v>128</v>
      </c>
      <c r="D22" s="27">
        <v>3296838</v>
      </c>
      <c r="E22" s="28">
        <v>15480.302830000001</v>
      </c>
      <c r="F22" s="29">
        <v>2.1180358124116001</v>
      </c>
    </row>
    <row r="23" spans="1:6" x14ac:dyDescent="0.2">
      <c r="A23" s="26" t="s">
        <v>490</v>
      </c>
      <c r="B23" s="26" t="s">
        <v>489</v>
      </c>
      <c r="C23" s="26" t="s">
        <v>94</v>
      </c>
      <c r="D23" s="27">
        <v>520690</v>
      </c>
      <c r="E23" s="28">
        <v>14804.25808</v>
      </c>
      <c r="F23" s="29">
        <v>2.0255384622617099</v>
      </c>
    </row>
    <row r="24" spans="1:6" x14ac:dyDescent="0.2">
      <c r="A24" s="26" t="s">
        <v>492</v>
      </c>
      <c r="B24" s="26" t="s">
        <v>491</v>
      </c>
      <c r="C24" s="26" t="s">
        <v>202</v>
      </c>
      <c r="D24" s="27">
        <v>325611</v>
      </c>
      <c r="E24" s="28">
        <v>14503.853580000001</v>
      </c>
      <c r="F24" s="29">
        <v>1.9844367153387401</v>
      </c>
    </row>
    <row r="25" spans="1:6" x14ac:dyDescent="0.2">
      <c r="A25" s="26" t="s">
        <v>494</v>
      </c>
      <c r="B25" s="26" t="s">
        <v>493</v>
      </c>
      <c r="C25" s="26" t="s">
        <v>147</v>
      </c>
      <c r="D25" s="27">
        <v>5639831</v>
      </c>
      <c r="E25" s="28">
        <v>14466.166520000001</v>
      </c>
      <c r="F25" s="29">
        <v>1.9792803212022001</v>
      </c>
    </row>
    <row r="26" spans="1:6" x14ac:dyDescent="0.2">
      <c r="A26" s="26" t="s">
        <v>233</v>
      </c>
      <c r="B26" s="26" t="s">
        <v>232</v>
      </c>
      <c r="C26" s="26" t="s">
        <v>142</v>
      </c>
      <c r="D26" s="27">
        <v>6039250</v>
      </c>
      <c r="E26" s="28">
        <v>14406.630880000001</v>
      </c>
      <c r="F26" s="29">
        <v>1.9711345750227101</v>
      </c>
    </row>
    <row r="27" spans="1:6" x14ac:dyDescent="0.2">
      <c r="A27" s="26" t="s">
        <v>496</v>
      </c>
      <c r="B27" s="26" t="s">
        <v>495</v>
      </c>
      <c r="C27" s="26" t="s">
        <v>344</v>
      </c>
      <c r="D27" s="27">
        <v>2140127</v>
      </c>
      <c r="E27" s="28">
        <v>13833.780930000001</v>
      </c>
      <c r="F27" s="29">
        <v>1.8927564759272</v>
      </c>
    </row>
    <row r="28" spans="1:6" x14ac:dyDescent="0.2">
      <c r="A28" s="26" t="s">
        <v>498</v>
      </c>
      <c r="B28" s="26" t="s">
        <v>497</v>
      </c>
      <c r="C28" s="26" t="s">
        <v>169</v>
      </c>
      <c r="D28" s="27">
        <v>1705821</v>
      </c>
      <c r="E28" s="28">
        <v>13740.38816</v>
      </c>
      <c r="F28" s="29">
        <v>1.87997835177468</v>
      </c>
    </row>
    <row r="29" spans="1:6" x14ac:dyDescent="0.2">
      <c r="A29" s="26" t="s">
        <v>500</v>
      </c>
      <c r="B29" s="26" t="s">
        <v>499</v>
      </c>
      <c r="C29" s="26" t="s">
        <v>202</v>
      </c>
      <c r="D29" s="27">
        <v>3250000</v>
      </c>
      <c r="E29" s="28">
        <v>13450.125</v>
      </c>
      <c r="F29" s="29">
        <v>1.8402641566032301</v>
      </c>
    </row>
    <row r="30" spans="1:6" x14ac:dyDescent="0.2">
      <c r="A30" s="26" t="s">
        <v>288</v>
      </c>
      <c r="B30" s="26" t="s">
        <v>287</v>
      </c>
      <c r="C30" s="26" t="s">
        <v>169</v>
      </c>
      <c r="D30" s="27">
        <v>6544174</v>
      </c>
      <c r="E30" s="28">
        <v>13415.556699999999</v>
      </c>
      <c r="F30" s="29">
        <v>1.8355344753962</v>
      </c>
    </row>
    <row r="31" spans="1:6" x14ac:dyDescent="0.2">
      <c r="A31" s="26" t="s">
        <v>387</v>
      </c>
      <c r="B31" s="26" t="s">
        <v>386</v>
      </c>
      <c r="C31" s="26" t="s">
        <v>134</v>
      </c>
      <c r="D31" s="27">
        <v>11253507</v>
      </c>
      <c r="E31" s="28">
        <v>12558.91381</v>
      </c>
      <c r="F31" s="29">
        <v>1.71832744531462</v>
      </c>
    </row>
    <row r="32" spans="1:6" x14ac:dyDescent="0.2">
      <c r="A32" s="26" t="s">
        <v>502</v>
      </c>
      <c r="B32" s="26" t="s">
        <v>501</v>
      </c>
      <c r="C32" s="26" t="s">
        <v>469</v>
      </c>
      <c r="D32" s="27">
        <v>6231402</v>
      </c>
      <c r="E32" s="28">
        <v>12331.94456</v>
      </c>
      <c r="F32" s="29">
        <v>1.68727320786879</v>
      </c>
    </row>
    <row r="33" spans="1:6" x14ac:dyDescent="0.2">
      <c r="A33" s="26" t="s">
        <v>504</v>
      </c>
      <c r="B33" s="26" t="s">
        <v>503</v>
      </c>
      <c r="C33" s="26" t="s">
        <v>108</v>
      </c>
      <c r="D33" s="27">
        <v>462739</v>
      </c>
      <c r="E33" s="28">
        <v>12249.164070000001</v>
      </c>
      <c r="F33" s="29">
        <v>1.67594707011074</v>
      </c>
    </row>
    <row r="34" spans="1:6" x14ac:dyDescent="0.2">
      <c r="A34" s="26" t="s">
        <v>136</v>
      </c>
      <c r="B34" s="26" t="s">
        <v>135</v>
      </c>
      <c r="C34" s="26" t="s">
        <v>137</v>
      </c>
      <c r="D34" s="27">
        <v>3856067</v>
      </c>
      <c r="E34" s="28">
        <v>11009.07129</v>
      </c>
      <c r="F34" s="29">
        <v>1.5062759113745601</v>
      </c>
    </row>
    <row r="35" spans="1:6" x14ac:dyDescent="0.2">
      <c r="A35" s="26" t="s">
        <v>506</v>
      </c>
      <c r="B35" s="26" t="s">
        <v>505</v>
      </c>
      <c r="C35" s="26" t="s">
        <v>134</v>
      </c>
      <c r="D35" s="27">
        <v>511023</v>
      </c>
      <c r="E35" s="28">
        <v>10280.5052</v>
      </c>
      <c r="F35" s="29">
        <v>1.40659252098647</v>
      </c>
    </row>
    <row r="36" spans="1:6" x14ac:dyDescent="0.2">
      <c r="A36" s="26" t="s">
        <v>186</v>
      </c>
      <c r="B36" s="26" t="s">
        <v>185</v>
      </c>
      <c r="C36" s="26" t="s">
        <v>108</v>
      </c>
      <c r="D36" s="27">
        <v>2902529</v>
      </c>
      <c r="E36" s="28">
        <v>10212.548290000001</v>
      </c>
      <c r="F36" s="29">
        <v>1.3972945653417099</v>
      </c>
    </row>
    <row r="37" spans="1:6" x14ac:dyDescent="0.2">
      <c r="A37" s="26" t="s">
        <v>508</v>
      </c>
      <c r="B37" s="26" t="s">
        <v>507</v>
      </c>
      <c r="C37" s="26" t="s">
        <v>169</v>
      </c>
      <c r="D37" s="27">
        <v>68736</v>
      </c>
      <c r="E37" s="28">
        <v>9960.9461759999995</v>
      </c>
      <c r="F37" s="29">
        <v>1.3628700263786999</v>
      </c>
    </row>
    <row r="38" spans="1:6" x14ac:dyDescent="0.2">
      <c r="A38" s="26" t="s">
        <v>510</v>
      </c>
      <c r="B38" s="26" t="s">
        <v>509</v>
      </c>
      <c r="C38" s="26" t="s">
        <v>166</v>
      </c>
      <c r="D38" s="27">
        <v>1292030</v>
      </c>
      <c r="E38" s="28">
        <v>9788.4192800000001</v>
      </c>
      <c r="F38" s="29">
        <v>1.3392646648851201</v>
      </c>
    </row>
    <row r="39" spans="1:6" x14ac:dyDescent="0.2">
      <c r="A39" s="26" t="s">
        <v>171</v>
      </c>
      <c r="B39" s="26" t="s">
        <v>170</v>
      </c>
      <c r="C39" s="26" t="s">
        <v>120</v>
      </c>
      <c r="D39" s="27">
        <v>3725151</v>
      </c>
      <c r="E39" s="28">
        <v>9758.0330450000001</v>
      </c>
      <c r="F39" s="29">
        <v>1.33510717942498</v>
      </c>
    </row>
    <row r="40" spans="1:6" x14ac:dyDescent="0.2">
      <c r="A40" s="26" t="s">
        <v>258</v>
      </c>
      <c r="B40" s="26" t="s">
        <v>257</v>
      </c>
      <c r="C40" s="26" t="s">
        <v>120</v>
      </c>
      <c r="D40" s="27">
        <v>2553992</v>
      </c>
      <c r="E40" s="28">
        <v>9000.2678080000005</v>
      </c>
      <c r="F40" s="29">
        <v>1.23142872255034</v>
      </c>
    </row>
    <row r="41" spans="1:6" x14ac:dyDescent="0.2">
      <c r="A41" s="26" t="s">
        <v>512</v>
      </c>
      <c r="B41" s="26" t="s">
        <v>511</v>
      </c>
      <c r="C41" s="26" t="s">
        <v>131</v>
      </c>
      <c r="D41" s="27">
        <v>52304</v>
      </c>
      <c r="E41" s="28">
        <v>8933.3924399999996</v>
      </c>
      <c r="F41" s="29">
        <v>1.22227874493377</v>
      </c>
    </row>
    <row r="42" spans="1:6" x14ac:dyDescent="0.2">
      <c r="A42" s="26" t="s">
        <v>514</v>
      </c>
      <c r="B42" s="26" t="s">
        <v>513</v>
      </c>
      <c r="C42" s="26" t="s">
        <v>374</v>
      </c>
      <c r="D42" s="27">
        <v>1750000</v>
      </c>
      <c r="E42" s="28">
        <v>8306.375</v>
      </c>
      <c r="F42" s="29">
        <v>1.13648937714744</v>
      </c>
    </row>
    <row r="43" spans="1:6" x14ac:dyDescent="0.2">
      <c r="A43" s="26" t="s">
        <v>516</v>
      </c>
      <c r="B43" s="26" t="s">
        <v>515</v>
      </c>
      <c r="C43" s="26" t="s">
        <v>178</v>
      </c>
      <c r="D43" s="27">
        <v>1175706</v>
      </c>
      <c r="E43" s="28">
        <v>8250.5168549999999</v>
      </c>
      <c r="F43" s="29">
        <v>1.12884679077015</v>
      </c>
    </row>
    <row r="44" spans="1:6" x14ac:dyDescent="0.2">
      <c r="A44" s="26" t="s">
        <v>518</v>
      </c>
      <c r="B44" s="26" t="s">
        <v>517</v>
      </c>
      <c r="C44" s="26" t="s">
        <v>374</v>
      </c>
      <c r="D44" s="27">
        <v>746062</v>
      </c>
      <c r="E44" s="28">
        <v>8105.5905990000001</v>
      </c>
      <c r="F44" s="29">
        <v>1.1090177858897099</v>
      </c>
    </row>
    <row r="45" spans="1:6" x14ac:dyDescent="0.2">
      <c r="A45" s="26" t="s">
        <v>110</v>
      </c>
      <c r="B45" s="26" t="s">
        <v>109</v>
      </c>
      <c r="C45" s="26" t="s">
        <v>94</v>
      </c>
      <c r="D45" s="27">
        <v>741037</v>
      </c>
      <c r="E45" s="28">
        <v>7997.6418229999999</v>
      </c>
      <c r="F45" s="29">
        <v>1.09424808945774</v>
      </c>
    </row>
    <row r="46" spans="1:6" x14ac:dyDescent="0.2">
      <c r="A46" s="26" t="s">
        <v>520</v>
      </c>
      <c r="B46" s="26" t="s">
        <v>519</v>
      </c>
      <c r="C46" s="26" t="s">
        <v>169</v>
      </c>
      <c r="D46" s="27">
        <v>366879</v>
      </c>
      <c r="E46" s="28">
        <v>7866.6195180000004</v>
      </c>
      <c r="F46" s="29">
        <v>1.0763214418164</v>
      </c>
    </row>
    <row r="47" spans="1:6" x14ac:dyDescent="0.2">
      <c r="A47" s="26" t="s">
        <v>522</v>
      </c>
      <c r="B47" s="26" t="s">
        <v>521</v>
      </c>
      <c r="C47" s="26" t="s">
        <v>128</v>
      </c>
      <c r="D47" s="27">
        <v>395563</v>
      </c>
      <c r="E47" s="28">
        <v>7708.1383999999998</v>
      </c>
      <c r="F47" s="29">
        <v>1.0546378425224301</v>
      </c>
    </row>
    <row r="48" spans="1:6" x14ac:dyDescent="0.2">
      <c r="A48" s="26" t="s">
        <v>146</v>
      </c>
      <c r="B48" s="26" t="s">
        <v>145</v>
      </c>
      <c r="C48" s="26" t="s">
        <v>147</v>
      </c>
      <c r="D48" s="27">
        <v>1407180</v>
      </c>
      <c r="E48" s="28">
        <v>7683.2028</v>
      </c>
      <c r="F48" s="29">
        <v>1.05122612025937</v>
      </c>
    </row>
    <row r="49" spans="1:6" x14ac:dyDescent="0.2">
      <c r="A49" s="26" t="s">
        <v>112</v>
      </c>
      <c r="B49" s="26" t="s">
        <v>111</v>
      </c>
      <c r="C49" s="26" t="s">
        <v>89</v>
      </c>
      <c r="D49" s="27">
        <v>1489684</v>
      </c>
      <c r="E49" s="28">
        <v>7393.301692</v>
      </c>
      <c r="F49" s="29">
        <v>1.01156146152855</v>
      </c>
    </row>
    <row r="50" spans="1:6" x14ac:dyDescent="0.2">
      <c r="A50" s="26" t="s">
        <v>524</v>
      </c>
      <c r="B50" s="26" t="s">
        <v>523</v>
      </c>
      <c r="C50" s="26" t="s">
        <v>357</v>
      </c>
      <c r="D50" s="27">
        <v>832234</v>
      </c>
      <c r="E50" s="28">
        <v>7389.8218029999998</v>
      </c>
      <c r="F50" s="29">
        <v>1.01108533844451</v>
      </c>
    </row>
    <row r="51" spans="1:6" x14ac:dyDescent="0.2">
      <c r="A51" s="26" t="s">
        <v>526</v>
      </c>
      <c r="B51" s="26" t="s">
        <v>525</v>
      </c>
      <c r="C51" s="26" t="s">
        <v>94</v>
      </c>
      <c r="D51" s="27">
        <v>170237</v>
      </c>
      <c r="E51" s="28">
        <v>7355.3449410000003</v>
      </c>
      <c r="F51" s="29">
        <v>1.0063681679073799</v>
      </c>
    </row>
    <row r="52" spans="1:6" x14ac:dyDescent="0.2">
      <c r="A52" s="26" t="s">
        <v>122</v>
      </c>
      <c r="B52" s="26" t="s">
        <v>121</v>
      </c>
      <c r="C52" s="26" t="s">
        <v>123</v>
      </c>
      <c r="D52" s="27">
        <v>463231</v>
      </c>
      <c r="E52" s="28">
        <v>7346.3804289999998</v>
      </c>
      <c r="F52" s="29">
        <v>1.0051416313424699</v>
      </c>
    </row>
    <row r="53" spans="1:6" x14ac:dyDescent="0.2">
      <c r="A53" s="26" t="s">
        <v>93</v>
      </c>
      <c r="B53" s="26" t="s">
        <v>92</v>
      </c>
      <c r="C53" s="26" t="s">
        <v>94</v>
      </c>
      <c r="D53" s="27">
        <v>422792</v>
      </c>
      <c r="E53" s="28">
        <v>6627.4759960000001</v>
      </c>
      <c r="F53" s="29">
        <v>0.90678016183396903</v>
      </c>
    </row>
    <row r="54" spans="1:6" x14ac:dyDescent="0.2">
      <c r="A54" s="26" t="s">
        <v>528</v>
      </c>
      <c r="B54" s="26" t="s">
        <v>527</v>
      </c>
      <c r="C54" s="26" t="s">
        <v>261</v>
      </c>
      <c r="D54" s="27">
        <v>224936</v>
      </c>
      <c r="E54" s="28">
        <v>6406.0648119999996</v>
      </c>
      <c r="F54" s="29">
        <v>0.87648638643884902</v>
      </c>
    </row>
    <row r="55" spans="1:6" x14ac:dyDescent="0.2">
      <c r="A55" s="26" t="s">
        <v>417</v>
      </c>
      <c r="B55" s="26" t="s">
        <v>416</v>
      </c>
      <c r="C55" s="26" t="s">
        <v>89</v>
      </c>
      <c r="D55" s="27">
        <v>12530441</v>
      </c>
      <c r="E55" s="28">
        <v>6121.1204289999996</v>
      </c>
      <c r="F55" s="29">
        <v>0.837499913475934</v>
      </c>
    </row>
    <row r="56" spans="1:6" x14ac:dyDescent="0.2">
      <c r="A56" s="26" t="s">
        <v>530</v>
      </c>
      <c r="B56" s="26" t="s">
        <v>529</v>
      </c>
      <c r="C56" s="26" t="s">
        <v>178</v>
      </c>
      <c r="D56" s="27">
        <v>575000</v>
      </c>
      <c r="E56" s="28">
        <v>5925.0874999999996</v>
      </c>
      <c r="F56" s="29">
        <v>0.81067842499514697</v>
      </c>
    </row>
    <row r="57" spans="1:6" x14ac:dyDescent="0.2">
      <c r="A57" s="26" t="s">
        <v>532</v>
      </c>
      <c r="B57" s="26" t="s">
        <v>531</v>
      </c>
      <c r="C57" s="26" t="s">
        <v>128</v>
      </c>
      <c r="D57" s="27">
        <v>339627</v>
      </c>
      <c r="E57" s="28">
        <v>5514.0141590000003</v>
      </c>
      <c r="F57" s="29">
        <v>0.75443481869576801</v>
      </c>
    </row>
    <row r="58" spans="1:6" x14ac:dyDescent="0.2">
      <c r="A58" s="26" t="s">
        <v>534</v>
      </c>
      <c r="B58" s="26" t="s">
        <v>533</v>
      </c>
      <c r="C58" s="26" t="s">
        <v>169</v>
      </c>
      <c r="D58" s="27">
        <v>6768445</v>
      </c>
      <c r="E58" s="28">
        <v>4704.0692749999998</v>
      </c>
      <c r="F58" s="29">
        <v>0.64361707247784405</v>
      </c>
    </row>
    <row r="59" spans="1:6" x14ac:dyDescent="0.2">
      <c r="A59" s="26" t="s">
        <v>536</v>
      </c>
      <c r="B59" s="26" t="s">
        <v>535</v>
      </c>
      <c r="C59" s="26" t="s">
        <v>89</v>
      </c>
      <c r="D59" s="27">
        <v>3884341</v>
      </c>
      <c r="E59" s="28">
        <v>4668.9778820000001</v>
      </c>
      <c r="F59" s="29">
        <v>0.63881582098440504</v>
      </c>
    </row>
    <row r="60" spans="1:6" x14ac:dyDescent="0.2">
      <c r="A60" s="26" t="s">
        <v>431</v>
      </c>
      <c r="B60" s="26" t="s">
        <v>430</v>
      </c>
      <c r="C60" s="26" t="s">
        <v>357</v>
      </c>
      <c r="D60" s="27">
        <v>44595</v>
      </c>
      <c r="E60" s="28">
        <v>3992.5011599999998</v>
      </c>
      <c r="F60" s="29">
        <v>0.546259367845639</v>
      </c>
    </row>
    <row r="61" spans="1:6" x14ac:dyDescent="0.2">
      <c r="A61" s="26" t="s">
        <v>198</v>
      </c>
      <c r="B61" s="26" t="s">
        <v>197</v>
      </c>
      <c r="C61" s="26" t="s">
        <v>199</v>
      </c>
      <c r="D61" s="27">
        <v>575578</v>
      </c>
      <c r="E61" s="28">
        <v>3846.2999850000001</v>
      </c>
      <c r="F61" s="29">
        <v>0.52625592683629696</v>
      </c>
    </row>
    <row r="62" spans="1:6" x14ac:dyDescent="0.2">
      <c r="A62" s="26" t="s">
        <v>538</v>
      </c>
      <c r="B62" s="26" t="s">
        <v>537</v>
      </c>
      <c r="C62" s="26" t="s">
        <v>302</v>
      </c>
      <c r="D62" s="27">
        <v>9000</v>
      </c>
      <c r="E62" s="28">
        <v>3610.5435000000002</v>
      </c>
      <c r="F62" s="29">
        <v>0.49399940810266002</v>
      </c>
    </row>
    <row r="63" spans="1:6" x14ac:dyDescent="0.2">
      <c r="A63" s="26" t="s">
        <v>316</v>
      </c>
      <c r="B63" s="26" t="s">
        <v>315</v>
      </c>
      <c r="C63" s="26" t="s">
        <v>137</v>
      </c>
      <c r="D63" s="27">
        <v>73278</v>
      </c>
      <c r="E63" s="28">
        <v>3601.4305049999998</v>
      </c>
      <c r="F63" s="29">
        <v>0.49275255589438599</v>
      </c>
    </row>
    <row r="64" spans="1:6" x14ac:dyDescent="0.2">
      <c r="A64" s="26" t="s">
        <v>540</v>
      </c>
      <c r="B64" s="26" t="s">
        <v>539</v>
      </c>
      <c r="C64" s="26" t="s">
        <v>178</v>
      </c>
      <c r="D64" s="27">
        <v>2053763</v>
      </c>
      <c r="E64" s="28">
        <v>3464.6981810000002</v>
      </c>
      <c r="F64" s="29">
        <v>0.47404465578890298</v>
      </c>
    </row>
    <row r="65" spans="1:9" x14ac:dyDescent="0.2">
      <c r="A65" s="26" t="s">
        <v>542</v>
      </c>
      <c r="B65" s="26" t="s">
        <v>541</v>
      </c>
      <c r="C65" s="26" t="s">
        <v>128</v>
      </c>
      <c r="D65" s="27">
        <v>333720</v>
      </c>
      <c r="E65" s="28">
        <v>3448.9962</v>
      </c>
      <c r="F65" s="29">
        <v>0.47189628967171299</v>
      </c>
    </row>
    <row r="66" spans="1:9" x14ac:dyDescent="0.2">
      <c r="A66" s="26" t="s">
        <v>427</v>
      </c>
      <c r="B66" s="26" t="s">
        <v>426</v>
      </c>
      <c r="C66" s="26" t="s">
        <v>357</v>
      </c>
      <c r="D66" s="27">
        <v>401269</v>
      </c>
      <c r="E66" s="28">
        <v>2385.1429360000002</v>
      </c>
      <c r="F66" s="29">
        <v>0.32633845808096201</v>
      </c>
    </row>
    <row r="67" spans="1:9" x14ac:dyDescent="0.2">
      <c r="A67" s="26" t="s">
        <v>389</v>
      </c>
      <c r="B67" s="26" t="s">
        <v>388</v>
      </c>
      <c r="C67" s="26" t="s">
        <v>169</v>
      </c>
      <c r="D67" s="27">
        <v>94209</v>
      </c>
      <c r="E67" s="28">
        <v>1757.6102089999999</v>
      </c>
      <c r="F67" s="29">
        <v>0.240478588035622</v>
      </c>
    </row>
    <row r="68" spans="1:9" x14ac:dyDescent="0.2">
      <c r="A68" s="26" t="s">
        <v>544</v>
      </c>
      <c r="B68" s="26" t="s">
        <v>543</v>
      </c>
      <c r="C68" s="26" t="s">
        <v>178</v>
      </c>
      <c r="D68" s="27">
        <v>150000</v>
      </c>
      <c r="E68" s="28">
        <v>1534.95</v>
      </c>
      <c r="F68" s="29">
        <v>0.210013919363436</v>
      </c>
    </row>
    <row r="69" spans="1:9" x14ac:dyDescent="0.2">
      <c r="A69" s="26" t="s">
        <v>546</v>
      </c>
      <c r="B69" s="26" t="s">
        <v>545</v>
      </c>
      <c r="C69" s="26" t="s">
        <v>147</v>
      </c>
      <c r="D69" s="27">
        <v>667412</v>
      </c>
      <c r="E69" s="28">
        <v>1152.9542300000001</v>
      </c>
      <c r="F69" s="29">
        <v>0.15774874535910099</v>
      </c>
    </row>
    <row r="70" spans="1:9" x14ac:dyDescent="0.2">
      <c r="A70" s="26" t="s">
        <v>548</v>
      </c>
      <c r="B70" s="26" t="s">
        <v>547</v>
      </c>
      <c r="C70" s="26" t="s">
        <v>134</v>
      </c>
      <c r="D70" s="27">
        <v>157696</v>
      </c>
      <c r="E70" s="28">
        <v>1023.604736</v>
      </c>
      <c r="F70" s="29">
        <v>0.140050973964191</v>
      </c>
    </row>
    <row r="71" spans="1:9" x14ac:dyDescent="0.2">
      <c r="A71" s="30" t="s">
        <v>32</v>
      </c>
      <c r="B71" s="30"/>
      <c r="C71" s="30"/>
      <c r="D71" s="31"/>
      <c r="E71" s="32">
        <f>SUM(E7:E70)</f>
        <v>707668.90180400037</v>
      </c>
      <c r="F71" s="33">
        <f>SUM(F7:F70)</f>
        <v>96.824209048813614</v>
      </c>
      <c r="G71" s="18"/>
      <c r="H71" s="18"/>
      <c r="I71" s="18"/>
    </row>
    <row r="72" spans="1:9" x14ac:dyDescent="0.2">
      <c r="A72" s="26"/>
      <c r="B72" s="26"/>
      <c r="C72" s="26"/>
      <c r="D72" s="34"/>
      <c r="E72" s="28"/>
      <c r="F72" s="29"/>
    </row>
    <row r="73" spans="1:9" x14ac:dyDescent="0.2">
      <c r="A73" s="30" t="s">
        <v>227</v>
      </c>
      <c r="B73" s="26"/>
      <c r="C73" s="26"/>
      <c r="D73" s="34"/>
      <c r="E73" s="28"/>
      <c r="F73" s="29"/>
    </row>
    <row r="74" spans="1:9" x14ac:dyDescent="0.2">
      <c r="A74" s="26"/>
      <c r="B74" s="26" t="s">
        <v>764</v>
      </c>
      <c r="C74" s="26" t="s">
        <v>134</v>
      </c>
      <c r="D74" s="27">
        <v>8100</v>
      </c>
      <c r="E74" s="28">
        <v>8.0999999999999996E-4</v>
      </c>
      <c r="F74" s="29">
        <v>1.1082528726302699E-7</v>
      </c>
    </row>
    <row r="75" spans="1:9" x14ac:dyDescent="0.2">
      <c r="A75" s="30" t="s">
        <v>32</v>
      </c>
      <c r="B75" s="30"/>
      <c r="C75" s="30"/>
      <c r="D75" s="31"/>
      <c r="E75" s="32">
        <f>SUM(E73:E74)</f>
        <v>8.0999999999999996E-4</v>
      </c>
      <c r="F75" s="33">
        <f>SUM(F73:F74)</f>
        <v>1.1082528726302699E-7</v>
      </c>
      <c r="G75" s="18"/>
      <c r="H75" s="18"/>
      <c r="I75" s="18"/>
    </row>
    <row r="76" spans="1:9" x14ac:dyDescent="0.2">
      <c r="A76" s="26"/>
      <c r="B76" s="26"/>
      <c r="C76" s="26"/>
      <c r="D76" s="34"/>
      <c r="E76" s="28"/>
      <c r="F76" s="29"/>
    </row>
    <row r="77" spans="1:9" x14ac:dyDescent="0.2">
      <c r="A77" s="30" t="s">
        <v>33</v>
      </c>
      <c r="B77" s="30"/>
      <c r="C77" s="30"/>
      <c r="D77" s="31"/>
      <c r="E77" s="32">
        <f>E71+E75</f>
        <v>707668.90261400037</v>
      </c>
      <c r="F77" s="33">
        <f>F71+F75</f>
        <v>96.824209159638897</v>
      </c>
      <c r="G77" s="18"/>
      <c r="H77" s="18"/>
      <c r="I77" s="18"/>
    </row>
    <row r="78" spans="1:9" x14ac:dyDescent="0.2">
      <c r="A78" s="30"/>
      <c r="B78" s="30"/>
      <c r="C78" s="30"/>
      <c r="D78" s="31"/>
      <c r="E78" s="32"/>
      <c r="F78" s="33"/>
      <c r="G78" s="18"/>
      <c r="H78" s="18"/>
      <c r="I78" s="18"/>
    </row>
    <row r="79" spans="1:9" x14ac:dyDescent="0.2">
      <c r="A79" s="30" t="s">
        <v>35</v>
      </c>
      <c r="B79" s="30"/>
      <c r="C79" s="30"/>
      <c r="D79" s="31"/>
      <c r="E79" s="32">
        <f>E81-(E71+E75)</f>
        <v>23211.22411879967</v>
      </c>
      <c r="F79" s="33">
        <f>F81-(F71+F75)</f>
        <v>3.1757908403611026</v>
      </c>
      <c r="G79" s="18"/>
      <c r="H79" s="18"/>
      <c r="I79" s="18"/>
    </row>
    <row r="80" spans="1:9" x14ac:dyDescent="0.2">
      <c r="A80" s="30"/>
      <c r="B80" s="30"/>
      <c r="C80" s="30"/>
      <c r="D80" s="31"/>
      <c r="E80" s="32"/>
      <c r="F80" s="33"/>
      <c r="G80" s="18"/>
      <c r="H80" s="18"/>
      <c r="I80" s="18"/>
    </row>
    <row r="81" spans="1:9" x14ac:dyDescent="0.2">
      <c r="A81" s="35" t="s">
        <v>34</v>
      </c>
      <c r="B81" s="35"/>
      <c r="C81" s="35"/>
      <c r="D81" s="36"/>
      <c r="E81" s="37">
        <v>730880.12673280004</v>
      </c>
      <c r="F81" s="38">
        <v>100</v>
      </c>
      <c r="G81" s="18"/>
      <c r="H81" s="18"/>
      <c r="I81" s="18"/>
    </row>
    <row r="82" spans="1:9" x14ac:dyDescent="0.2">
      <c r="F82" s="20" t="s">
        <v>549</v>
      </c>
    </row>
    <row r="83" spans="1:9" x14ac:dyDescent="0.2">
      <c r="A83" s="56" t="s">
        <v>36</v>
      </c>
      <c r="F83" s="20"/>
    </row>
    <row r="84" spans="1:9" x14ac:dyDescent="0.2">
      <c r="A84" s="56" t="s">
        <v>762</v>
      </c>
      <c r="F84" s="20"/>
    </row>
    <row r="86" spans="1:9" x14ac:dyDescent="0.2">
      <c r="A86" s="18" t="s">
        <v>37</v>
      </c>
    </row>
    <row r="87" spans="1:9" x14ac:dyDescent="0.2">
      <c r="A87" s="18" t="s">
        <v>38</v>
      </c>
    </row>
    <row r="88" spans="1:9" x14ac:dyDescent="0.2">
      <c r="A88" s="18" t="s">
        <v>39</v>
      </c>
      <c r="B88" s="18"/>
      <c r="C88" s="39" t="s">
        <v>41</v>
      </c>
      <c r="D88" s="19" t="s">
        <v>40</v>
      </c>
    </row>
    <row r="89" spans="1:9" x14ac:dyDescent="0.2">
      <c r="A89" s="9" t="s">
        <v>59</v>
      </c>
      <c r="C89" s="40">
        <v>1544.6876999999999</v>
      </c>
      <c r="D89" s="40">
        <v>1432.5368000000001</v>
      </c>
    </row>
    <row r="90" spans="1:9" x14ac:dyDescent="0.2">
      <c r="A90" s="9" t="s">
        <v>81</v>
      </c>
      <c r="C90" s="40">
        <v>74.425600000000003</v>
      </c>
      <c r="D90" s="40">
        <v>69.021900000000002</v>
      </c>
    </row>
    <row r="91" spans="1:9" x14ac:dyDescent="0.2">
      <c r="A91" s="9" t="s">
        <v>62</v>
      </c>
      <c r="C91" s="40">
        <v>1684.2221</v>
      </c>
      <c r="D91" s="40">
        <v>1568.1789000000001</v>
      </c>
    </row>
    <row r="92" spans="1:9" x14ac:dyDescent="0.2">
      <c r="A92" s="9" t="s">
        <v>82</v>
      </c>
      <c r="C92" s="40">
        <v>85.160200000000003</v>
      </c>
      <c r="D92" s="40">
        <v>79.292299999999997</v>
      </c>
    </row>
    <row r="94" spans="1:9" x14ac:dyDescent="0.2">
      <c r="A94" s="9" t="s">
        <v>42</v>
      </c>
    </row>
    <row r="96" spans="1:9" x14ac:dyDescent="0.2">
      <c r="A96" s="18" t="s">
        <v>43</v>
      </c>
      <c r="D96" s="41" t="s">
        <v>44</v>
      </c>
    </row>
    <row r="98" spans="1:4" x14ac:dyDescent="0.2">
      <c r="A98" s="18" t="s">
        <v>224</v>
      </c>
      <c r="D98" s="45">
        <v>0.23318876889003101</v>
      </c>
    </row>
    <row r="100" spans="1:4" x14ac:dyDescent="0.2">
      <c r="A100" s="18" t="s">
        <v>772</v>
      </c>
      <c r="D100" s="41" t="s">
        <v>44</v>
      </c>
    </row>
    <row r="101" spans="1:4" x14ac:dyDescent="0.2">
      <c r="A101" s="9" t="s">
        <v>770</v>
      </c>
    </row>
    <row r="102" spans="1:4" x14ac:dyDescent="0.2">
      <c r="A102" s="52" t="s">
        <v>771</v>
      </c>
    </row>
    <row r="104" spans="1:4" x14ac:dyDescent="0.2">
      <c r="A104" s="18" t="s">
        <v>777</v>
      </c>
    </row>
    <row r="105" spans="1:4" x14ac:dyDescent="0.2">
      <c r="A105" s="18"/>
    </row>
    <row r="106" spans="1:4" x14ac:dyDescent="0.2">
      <c r="A106" s="49" t="s">
        <v>766</v>
      </c>
    </row>
    <row r="107" spans="1:4" x14ac:dyDescent="0.2">
      <c r="A107" s="50"/>
    </row>
    <row r="108" spans="1:4" x14ac:dyDescent="0.2">
      <c r="A108" s="51"/>
    </row>
    <row r="109" spans="1:4" x14ac:dyDescent="0.2">
      <c r="A109" s="51"/>
    </row>
    <row r="110" spans="1:4" x14ac:dyDescent="0.2">
      <c r="A110" s="51"/>
    </row>
    <row r="111" spans="1:4" x14ac:dyDescent="0.2">
      <c r="A111" s="51"/>
    </row>
    <row r="112" spans="1:4"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49" t="s">
        <v>778</v>
      </c>
    </row>
    <row r="121" spans="1:1" x14ac:dyDescent="0.2">
      <c r="A121" s="51"/>
    </row>
    <row r="122" spans="1:1" x14ac:dyDescent="0.2">
      <c r="A122" s="49" t="s">
        <v>767</v>
      </c>
    </row>
    <row r="123" spans="1:1" x14ac:dyDescent="0.2">
      <c r="A123" s="51"/>
    </row>
    <row r="124" spans="1:1" x14ac:dyDescent="0.2">
      <c r="A124" s="51"/>
    </row>
    <row r="125" spans="1:1" x14ac:dyDescent="0.2">
      <c r="A125" s="51"/>
    </row>
    <row r="126" spans="1:1" x14ac:dyDescent="0.2">
      <c r="A126" s="51"/>
    </row>
    <row r="127" spans="1:1" x14ac:dyDescent="0.2">
      <c r="A127" s="51"/>
    </row>
    <row r="128" spans="1:1"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sheetData>
  <mergeCells count="1">
    <mergeCell ref="A1:F1"/>
  </mergeCells>
  <conditionalFormatting sqref="F2:F3 F5:F65538">
    <cfRule type="cellIs" dxfId="38" priority="1" stopIfTrue="1" operator="between">
      <formula>0.009</formula>
      <formula>-0.009</formula>
    </cfRule>
  </conditionalFormatting>
  <hyperlinks>
    <hyperlink ref="A102" r:id="rId1"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4"/>
  <sheetViews>
    <sheetView showGridLines="0" workbookViewId="0">
      <selection sqref="A1:F1"/>
    </sheetView>
  </sheetViews>
  <sheetFormatPr defaultColWidth="9.109375" defaultRowHeight="10.199999999999999" x14ac:dyDescent="0.2"/>
  <cols>
    <col min="1" max="1" width="38.6640625" style="9" bestFit="1" customWidth="1"/>
    <col min="2" max="2" width="35.109375" style="9" bestFit="1" customWidth="1"/>
    <col min="3" max="3" width="24.332031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4" t="s">
        <v>15</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551</v>
      </c>
      <c r="B7" s="26" t="s">
        <v>550</v>
      </c>
      <c r="C7" s="26" t="s">
        <v>243</v>
      </c>
      <c r="D7" s="27">
        <v>163708</v>
      </c>
      <c r="E7" s="28">
        <v>4567.86247</v>
      </c>
      <c r="F7" s="29">
        <v>7.3750305037533304</v>
      </c>
    </row>
    <row r="8" spans="1:6" x14ac:dyDescent="0.2">
      <c r="A8" s="26" t="s">
        <v>91</v>
      </c>
      <c r="B8" s="26" t="s">
        <v>90</v>
      </c>
      <c r="C8" s="26" t="s">
        <v>89</v>
      </c>
      <c r="D8" s="27">
        <v>583651</v>
      </c>
      <c r="E8" s="28">
        <v>4338.2778829999997</v>
      </c>
      <c r="F8" s="29">
        <v>7.00435530426192</v>
      </c>
    </row>
    <row r="9" spans="1:6" x14ac:dyDescent="0.2">
      <c r="A9" s="26" t="s">
        <v>98</v>
      </c>
      <c r="B9" s="26" t="s">
        <v>97</v>
      </c>
      <c r="C9" s="26" t="s">
        <v>99</v>
      </c>
      <c r="D9" s="27">
        <v>246059</v>
      </c>
      <c r="E9" s="28">
        <v>4169.1006669999997</v>
      </c>
      <c r="F9" s="29">
        <v>6.7312106689462903</v>
      </c>
    </row>
    <row r="10" spans="1:6" x14ac:dyDescent="0.2">
      <c r="A10" s="26" t="s">
        <v>96</v>
      </c>
      <c r="B10" s="26" t="s">
        <v>95</v>
      </c>
      <c r="C10" s="26" t="s">
        <v>89</v>
      </c>
      <c r="D10" s="27">
        <v>558037</v>
      </c>
      <c r="E10" s="28">
        <v>4065.8575820000001</v>
      </c>
      <c r="F10" s="29">
        <v>6.56451981383029</v>
      </c>
    </row>
    <row r="11" spans="1:6" x14ac:dyDescent="0.2">
      <c r="A11" s="26" t="s">
        <v>308</v>
      </c>
      <c r="B11" s="26" t="s">
        <v>307</v>
      </c>
      <c r="C11" s="26" t="s">
        <v>137</v>
      </c>
      <c r="D11" s="27">
        <v>71910</v>
      </c>
      <c r="E11" s="28">
        <v>3344.7138749999999</v>
      </c>
      <c r="F11" s="29">
        <v>5.4001991120481403</v>
      </c>
    </row>
    <row r="12" spans="1:6" x14ac:dyDescent="0.2">
      <c r="A12" s="26" t="s">
        <v>508</v>
      </c>
      <c r="B12" s="26" t="s">
        <v>507</v>
      </c>
      <c r="C12" s="26" t="s">
        <v>169</v>
      </c>
      <c r="D12" s="27">
        <v>21180</v>
      </c>
      <c r="E12" s="28">
        <v>3069.3208800000002</v>
      </c>
      <c r="F12" s="29">
        <v>4.9555640662287797</v>
      </c>
    </row>
    <row r="13" spans="1:6" x14ac:dyDescent="0.2">
      <c r="A13" s="26" t="s">
        <v>114</v>
      </c>
      <c r="B13" s="26" t="s">
        <v>113</v>
      </c>
      <c r="C13" s="26" t="s">
        <v>89</v>
      </c>
      <c r="D13" s="27">
        <v>169031</v>
      </c>
      <c r="E13" s="28">
        <v>3026.9226330000001</v>
      </c>
      <c r="F13" s="29">
        <v>4.8871100864988097</v>
      </c>
    </row>
    <row r="14" spans="1:6" x14ac:dyDescent="0.2">
      <c r="A14" s="26" t="s">
        <v>110</v>
      </c>
      <c r="B14" s="26" t="s">
        <v>109</v>
      </c>
      <c r="C14" s="26" t="s">
        <v>94</v>
      </c>
      <c r="D14" s="27">
        <v>234183</v>
      </c>
      <c r="E14" s="28">
        <v>2527.420028</v>
      </c>
      <c r="F14" s="29">
        <v>4.0806394511035098</v>
      </c>
    </row>
    <row r="15" spans="1:6" x14ac:dyDescent="0.2">
      <c r="A15" s="26" t="s">
        <v>154</v>
      </c>
      <c r="B15" s="26" t="s">
        <v>153</v>
      </c>
      <c r="C15" s="26" t="s">
        <v>150</v>
      </c>
      <c r="D15" s="27">
        <v>484457</v>
      </c>
      <c r="E15" s="28">
        <v>2119.9838319999999</v>
      </c>
      <c r="F15" s="29">
        <v>3.4228143975761798</v>
      </c>
    </row>
    <row r="16" spans="1:6" x14ac:dyDescent="0.2">
      <c r="A16" s="26" t="s">
        <v>553</v>
      </c>
      <c r="B16" s="26" t="s">
        <v>552</v>
      </c>
      <c r="C16" s="26" t="s">
        <v>243</v>
      </c>
      <c r="D16" s="27">
        <v>523765</v>
      </c>
      <c r="E16" s="28">
        <v>1899.1718900000001</v>
      </c>
      <c r="F16" s="29">
        <v>3.06630304931682</v>
      </c>
    </row>
    <row r="17" spans="1:6" x14ac:dyDescent="0.2">
      <c r="A17" s="26" t="s">
        <v>101</v>
      </c>
      <c r="B17" s="26" t="s">
        <v>100</v>
      </c>
      <c r="C17" s="26" t="s">
        <v>102</v>
      </c>
      <c r="D17" s="27">
        <v>242272</v>
      </c>
      <c r="E17" s="28">
        <v>1790.3900799999999</v>
      </c>
      <c r="F17" s="29">
        <v>2.8906696601172799</v>
      </c>
    </row>
    <row r="18" spans="1:6" x14ac:dyDescent="0.2">
      <c r="A18" s="26" t="s">
        <v>180</v>
      </c>
      <c r="B18" s="26" t="s">
        <v>179</v>
      </c>
      <c r="C18" s="26" t="s">
        <v>128</v>
      </c>
      <c r="D18" s="27">
        <v>460807</v>
      </c>
      <c r="E18" s="28">
        <v>1773.185336</v>
      </c>
      <c r="F18" s="29">
        <v>2.8628917853142202</v>
      </c>
    </row>
    <row r="19" spans="1:6" x14ac:dyDescent="0.2">
      <c r="A19" s="26" t="s">
        <v>534</v>
      </c>
      <c r="B19" s="26" t="s">
        <v>533</v>
      </c>
      <c r="C19" s="26" t="s">
        <v>169</v>
      </c>
      <c r="D19" s="27">
        <v>2444156</v>
      </c>
      <c r="E19" s="28">
        <v>1698.68842</v>
      </c>
      <c r="F19" s="29">
        <v>2.7426129828012402</v>
      </c>
    </row>
    <row r="20" spans="1:6" x14ac:dyDescent="0.2">
      <c r="A20" s="26" t="s">
        <v>130</v>
      </c>
      <c r="B20" s="26" t="s">
        <v>129</v>
      </c>
      <c r="C20" s="26" t="s">
        <v>131</v>
      </c>
      <c r="D20" s="27">
        <v>38978</v>
      </c>
      <c r="E20" s="28">
        <v>1610.551471</v>
      </c>
      <c r="F20" s="29">
        <v>2.6003117003848399</v>
      </c>
    </row>
    <row r="21" spans="1:6" x14ac:dyDescent="0.2">
      <c r="A21" s="26" t="s">
        <v>125</v>
      </c>
      <c r="B21" s="26" t="s">
        <v>124</v>
      </c>
      <c r="C21" s="26" t="s">
        <v>108</v>
      </c>
      <c r="D21" s="27">
        <v>93194</v>
      </c>
      <c r="E21" s="28">
        <v>1577.1220619999999</v>
      </c>
      <c r="F21" s="29">
        <v>2.5463383347862401</v>
      </c>
    </row>
    <row r="22" spans="1:6" x14ac:dyDescent="0.2">
      <c r="A22" s="26" t="s">
        <v>312</v>
      </c>
      <c r="B22" s="26" t="s">
        <v>311</v>
      </c>
      <c r="C22" s="26" t="s">
        <v>229</v>
      </c>
      <c r="D22" s="27">
        <v>123570</v>
      </c>
      <c r="E22" s="28">
        <v>1509.7164749999999</v>
      </c>
      <c r="F22" s="29">
        <v>2.4375088191181802</v>
      </c>
    </row>
    <row r="23" spans="1:6" x14ac:dyDescent="0.2">
      <c r="A23" s="26" t="s">
        <v>284</v>
      </c>
      <c r="B23" s="26" t="s">
        <v>283</v>
      </c>
      <c r="C23" s="26" t="s">
        <v>243</v>
      </c>
      <c r="D23" s="27">
        <v>551423</v>
      </c>
      <c r="E23" s="28">
        <v>1490.496369</v>
      </c>
      <c r="F23" s="29">
        <v>2.4064770468250498</v>
      </c>
    </row>
    <row r="24" spans="1:6" x14ac:dyDescent="0.2">
      <c r="A24" s="26" t="s">
        <v>504</v>
      </c>
      <c r="B24" s="26" t="s">
        <v>503</v>
      </c>
      <c r="C24" s="26" t="s">
        <v>108</v>
      </c>
      <c r="D24" s="27">
        <v>53462</v>
      </c>
      <c r="E24" s="28">
        <v>1415.1926020000001</v>
      </c>
      <c r="F24" s="29">
        <v>2.2848955451226698</v>
      </c>
    </row>
    <row r="25" spans="1:6" x14ac:dyDescent="0.2">
      <c r="A25" s="26" t="s">
        <v>149</v>
      </c>
      <c r="B25" s="26" t="s">
        <v>148</v>
      </c>
      <c r="C25" s="26" t="s">
        <v>150</v>
      </c>
      <c r="D25" s="27">
        <v>129322</v>
      </c>
      <c r="E25" s="28">
        <v>1192.4781620000001</v>
      </c>
      <c r="F25" s="29">
        <v>1.9253125236517299</v>
      </c>
    </row>
    <row r="26" spans="1:6" x14ac:dyDescent="0.2">
      <c r="A26" s="26" t="s">
        <v>190</v>
      </c>
      <c r="B26" s="26" t="s">
        <v>189</v>
      </c>
      <c r="C26" s="26" t="s">
        <v>137</v>
      </c>
      <c r="D26" s="27">
        <v>1652430</v>
      </c>
      <c r="E26" s="28">
        <v>1185.6185250000001</v>
      </c>
      <c r="F26" s="29">
        <v>1.9142373145245</v>
      </c>
    </row>
    <row r="27" spans="1:6" x14ac:dyDescent="0.2">
      <c r="A27" s="26" t="s">
        <v>195</v>
      </c>
      <c r="B27" s="26" t="s">
        <v>194</v>
      </c>
      <c r="C27" s="26" t="s">
        <v>196</v>
      </c>
      <c r="D27" s="27">
        <v>82066</v>
      </c>
      <c r="E27" s="28">
        <v>1173.707932</v>
      </c>
      <c r="F27" s="29">
        <v>1.8950070974876001</v>
      </c>
    </row>
    <row r="28" spans="1:6" x14ac:dyDescent="0.2">
      <c r="A28" s="26" t="s">
        <v>451</v>
      </c>
      <c r="B28" s="26" t="s">
        <v>450</v>
      </c>
      <c r="C28" s="26" t="s">
        <v>99</v>
      </c>
      <c r="D28" s="27">
        <v>1262673</v>
      </c>
      <c r="E28" s="28">
        <v>1091.580809</v>
      </c>
      <c r="F28" s="29">
        <v>1.7624089640524401</v>
      </c>
    </row>
    <row r="29" spans="1:6" x14ac:dyDescent="0.2">
      <c r="A29" s="26" t="s">
        <v>316</v>
      </c>
      <c r="B29" s="26" t="s">
        <v>315</v>
      </c>
      <c r="C29" s="26" t="s">
        <v>137</v>
      </c>
      <c r="D29" s="27">
        <v>18931</v>
      </c>
      <c r="E29" s="28">
        <v>930.41132249999998</v>
      </c>
      <c r="F29" s="29">
        <v>1.5021931876322401</v>
      </c>
    </row>
    <row r="30" spans="1:6" x14ac:dyDescent="0.2">
      <c r="A30" s="26" t="s">
        <v>555</v>
      </c>
      <c r="B30" s="26" t="s">
        <v>554</v>
      </c>
      <c r="C30" s="26" t="s">
        <v>131</v>
      </c>
      <c r="D30" s="27">
        <v>129673</v>
      </c>
      <c r="E30" s="28">
        <v>913.41661199999999</v>
      </c>
      <c r="F30" s="29">
        <v>1.47475442187186</v>
      </c>
    </row>
    <row r="31" spans="1:6" x14ac:dyDescent="0.2">
      <c r="A31" s="26" t="s">
        <v>387</v>
      </c>
      <c r="B31" s="26" t="s">
        <v>386</v>
      </c>
      <c r="C31" s="26" t="s">
        <v>134</v>
      </c>
      <c r="D31" s="27">
        <v>808680</v>
      </c>
      <c r="E31" s="28">
        <v>902.48688000000004</v>
      </c>
      <c r="F31" s="29">
        <v>1.45710785141856</v>
      </c>
    </row>
    <row r="32" spans="1:6" x14ac:dyDescent="0.2">
      <c r="A32" s="26" t="s">
        <v>557</v>
      </c>
      <c r="B32" s="26" t="s">
        <v>556</v>
      </c>
      <c r="C32" s="26" t="s">
        <v>415</v>
      </c>
      <c r="D32" s="27">
        <v>404856</v>
      </c>
      <c r="E32" s="28">
        <v>762.74870399999998</v>
      </c>
      <c r="F32" s="29">
        <v>1.2314939417819899</v>
      </c>
    </row>
    <row r="33" spans="1:9" x14ac:dyDescent="0.2">
      <c r="A33" s="26" t="s">
        <v>559</v>
      </c>
      <c r="B33" s="26" t="s">
        <v>558</v>
      </c>
      <c r="C33" s="26" t="s">
        <v>134</v>
      </c>
      <c r="D33" s="27">
        <v>351264</v>
      </c>
      <c r="E33" s="28">
        <v>488.60822400000001</v>
      </c>
      <c r="F33" s="29">
        <v>0.78888114080736405</v>
      </c>
    </row>
    <row r="34" spans="1:9" x14ac:dyDescent="0.2">
      <c r="A34" s="26" t="s">
        <v>198</v>
      </c>
      <c r="B34" s="26" t="s">
        <v>197</v>
      </c>
      <c r="C34" s="26" t="s">
        <v>199</v>
      </c>
      <c r="D34" s="27">
        <v>62505</v>
      </c>
      <c r="E34" s="28">
        <v>417.6896625</v>
      </c>
      <c r="F34" s="29">
        <v>0.67437976127156396</v>
      </c>
    </row>
    <row r="35" spans="1:9" x14ac:dyDescent="0.2">
      <c r="A35" s="26" t="s">
        <v>136</v>
      </c>
      <c r="B35" s="26" t="s">
        <v>135</v>
      </c>
      <c r="C35" s="26" t="s">
        <v>137</v>
      </c>
      <c r="D35" s="27">
        <v>102691</v>
      </c>
      <c r="E35" s="28">
        <v>293.18280499999997</v>
      </c>
      <c r="F35" s="29">
        <v>0.47335753741529901</v>
      </c>
    </row>
    <row r="36" spans="1:9" x14ac:dyDescent="0.2">
      <c r="A36" s="26" t="s">
        <v>389</v>
      </c>
      <c r="B36" s="26" t="s">
        <v>388</v>
      </c>
      <c r="C36" s="26" t="s">
        <v>169</v>
      </c>
      <c r="D36" s="27">
        <v>15000</v>
      </c>
      <c r="E36" s="28">
        <v>279.84750000000003</v>
      </c>
      <c r="F36" s="29">
        <v>0.45182705531392903</v>
      </c>
    </row>
    <row r="37" spans="1:9" x14ac:dyDescent="0.2">
      <c r="A37" s="26" t="s">
        <v>561</v>
      </c>
      <c r="B37" s="26" t="s">
        <v>560</v>
      </c>
      <c r="C37" s="26" t="s">
        <v>374</v>
      </c>
      <c r="D37" s="27">
        <v>109846</v>
      </c>
      <c r="E37" s="28">
        <v>126.70736100000001</v>
      </c>
      <c r="F37" s="29">
        <v>0.20457504107497501</v>
      </c>
    </row>
    <row r="38" spans="1:9" x14ac:dyDescent="0.2">
      <c r="A38" s="26" t="s">
        <v>562</v>
      </c>
      <c r="B38" s="26" t="s">
        <v>779</v>
      </c>
      <c r="C38" s="26" t="s">
        <v>102</v>
      </c>
      <c r="D38" s="27">
        <v>17305</v>
      </c>
      <c r="E38" s="28">
        <v>59.347497500000003</v>
      </c>
      <c r="F38" s="29">
        <v>9.5819348165253504E-2</v>
      </c>
    </row>
    <row r="39" spans="1:9" x14ac:dyDescent="0.2">
      <c r="A39" s="30" t="s">
        <v>32</v>
      </c>
      <c r="B39" s="30"/>
      <c r="C39" s="30"/>
      <c r="D39" s="31"/>
      <c r="E39" s="32">
        <f>SUM(E7:E38)</f>
        <v>55811.806551499991</v>
      </c>
      <c r="F39" s="33">
        <f>SUM(F7:F38)</f>
        <v>90.110807514503094</v>
      </c>
      <c r="G39" s="18"/>
      <c r="H39" s="18"/>
      <c r="I39" s="18"/>
    </row>
    <row r="40" spans="1:9" x14ac:dyDescent="0.2">
      <c r="A40" s="26"/>
      <c r="B40" s="26"/>
      <c r="C40" s="26"/>
      <c r="D40" s="34"/>
      <c r="E40" s="28"/>
      <c r="F40" s="29"/>
    </row>
    <row r="41" spans="1:9" x14ac:dyDescent="0.2">
      <c r="A41" s="30" t="s">
        <v>227</v>
      </c>
      <c r="B41" s="26"/>
      <c r="C41" s="26"/>
      <c r="D41" s="34"/>
      <c r="E41" s="28"/>
      <c r="F41" s="29"/>
    </row>
    <row r="42" spans="1:9" x14ac:dyDescent="0.2">
      <c r="A42" s="26"/>
      <c r="B42" s="26" t="s">
        <v>764</v>
      </c>
      <c r="C42" s="26" t="s">
        <v>134</v>
      </c>
      <c r="D42" s="27">
        <v>98000</v>
      </c>
      <c r="E42" s="28">
        <v>9.7999999999999997E-3</v>
      </c>
      <c r="F42" s="29">
        <v>1.5822564582769199E-5</v>
      </c>
    </row>
    <row r="43" spans="1:9" x14ac:dyDescent="0.2">
      <c r="A43" s="26" t="s">
        <v>563</v>
      </c>
      <c r="B43" s="26" t="s">
        <v>780</v>
      </c>
      <c r="C43" s="26" t="s">
        <v>392</v>
      </c>
      <c r="D43" s="27">
        <v>44170</v>
      </c>
      <c r="E43" s="28">
        <v>4.4169999999999999E-3</v>
      </c>
      <c r="F43" s="29">
        <v>7.1314558940909804E-6</v>
      </c>
    </row>
    <row r="44" spans="1:9" x14ac:dyDescent="0.2">
      <c r="A44" s="26"/>
      <c r="B44" s="26" t="s">
        <v>781</v>
      </c>
      <c r="C44" s="26" t="s">
        <v>229</v>
      </c>
      <c r="D44" s="27">
        <v>23815</v>
      </c>
      <c r="E44" s="28">
        <v>2.3814999999999999E-3</v>
      </c>
      <c r="F44" s="29">
        <v>3.8450446483535598E-6</v>
      </c>
    </row>
    <row r="45" spans="1:9" x14ac:dyDescent="0.2">
      <c r="A45" s="30" t="s">
        <v>32</v>
      </c>
      <c r="B45" s="30"/>
      <c r="C45" s="30"/>
      <c r="D45" s="31"/>
      <c r="E45" s="32">
        <f>SUM(E41:E44)</f>
        <v>1.6598500000000002E-2</v>
      </c>
      <c r="F45" s="33">
        <f>SUM(F41:F44)</f>
        <v>2.679906512521374E-5</v>
      </c>
      <c r="G45" s="18"/>
      <c r="H45" s="18"/>
      <c r="I45" s="18"/>
    </row>
    <row r="46" spans="1:9" x14ac:dyDescent="0.2">
      <c r="A46" s="26"/>
      <c r="B46" s="26"/>
      <c r="C46" s="26"/>
      <c r="D46" s="34"/>
      <c r="E46" s="28"/>
      <c r="F46" s="29"/>
    </row>
    <row r="47" spans="1:9" x14ac:dyDescent="0.2">
      <c r="A47" s="30" t="s">
        <v>33</v>
      </c>
      <c r="B47" s="30"/>
      <c r="C47" s="30"/>
      <c r="D47" s="31"/>
      <c r="E47" s="32">
        <f>E39+E45</f>
        <v>55811.823149999989</v>
      </c>
      <c r="F47" s="33">
        <f>F39+F45</f>
        <v>90.110834313568219</v>
      </c>
      <c r="G47" s="18"/>
      <c r="H47" s="18"/>
      <c r="I47" s="18"/>
    </row>
    <row r="48" spans="1:9" x14ac:dyDescent="0.2">
      <c r="A48" s="30"/>
      <c r="B48" s="30"/>
      <c r="C48" s="30"/>
      <c r="D48" s="31"/>
      <c r="E48" s="32"/>
      <c r="F48" s="33"/>
      <c r="G48" s="18"/>
      <c r="H48" s="18"/>
      <c r="I48" s="18"/>
    </row>
    <row r="49" spans="1:9" x14ac:dyDescent="0.2">
      <c r="A49" s="30" t="s">
        <v>35</v>
      </c>
      <c r="B49" s="30"/>
      <c r="C49" s="30"/>
      <c r="D49" s="31"/>
      <c r="E49" s="32">
        <f>E51-(E39+E45)</f>
        <v>6125.038910100011</v>
      </c>
      <c r="F49" s="33">
        <f>F51-(F39+F45)</f>
        <v>9.889165686431781</v>
      </c>
      <c r="G49" s="18"/>
      <c r="H49" s="18"/>
      <c r="I49" s="18"/>
    </row>
    <row r="50" spans="1:9" x14ac:dyDescent="0.2">
      <c r="A50" s="30"/>
      <c r="B50" s="30"/>
      <c r="C50" s="30"/>
      <c r="D50" s="31"/>
      <c r="E50" s="32"/>
      <c r="F50" s="33"/>
      <c r="G50" s="18"/>
      <c r="H50" s="18"/>
      <c r="I50" s="18"/>
    </row>
    <row r="51" spans="1:9" x14ac:dyDescent="0.2">
      <c r="A51" s="35" t="s">
        <v>34</v>
      </c>
      <c r="B51" s="35"/>
      <c r="C51" s="35"/>
      <c r="D51" s="36"/>
      <c r="E51" s="37">
        <v>61936.8620601</v>
      </c>
      <c r="F51" s="38">
        <v>100</v>
      </c>
      <c r="G51" s="18"/>
      <c r="H51" s="18"/>
      <c r="I51" s="18"/>
    </row>
    <row r="52" spans="1:9" x14ac:dyDescent="0.2">
      <c r="F52" s="20" t="s">
        <v>549</v>
      </c>
    </row>
    <row r="53" spans="1:9" x14ac:dyDescent="0.2">
      <c r="A53" s="56" t="s">
        <v>36</v>
      </c>
      <c r="F53" s="20"/>
    </row>
    <row r="54" spans="1:9" x14ac:dyDescent="0.2">
      <c r="A54" s="56" t="s">
        <v>762</v>
      </c>
      <c r="F54" s="20"/>
    </row>
    <row r="56" spans="1:9" x14ac:dyDescent="0.2">
      <c r="A56" s="18" t="s">
        <v>37</v>
      </c>
    </row>
    <row r="57" spans="1:9" x14ac:dyDescent="0.2">
      <c r="A57" s="18" t="s">
        <v>38</v>
      </c>
    </row>
    <row r="58" spans="1:9" x14ac:dyDescent="0.2">
      <c r="A58" s="18" t="s">
        <v>39</v>
      </c>
      <c r="B58" s="18"/>
      <c r="C58" s="39" t="s">
        <v>41</v>
      </c>
      <c r="D58" s="19" t="s">
        <v>40</v>
      </c>
    </row>
    <row r="59" spans="1:9" x14ac:dyDescent="0.2">
      <c r="A59" s="9" t="s">
        <v>59</v>
      </c>
      <c r="C59" s="40">
        <v>122.4742</v>
      </c>
      <c r="D59" s="40">
        <v>108.46</v>
      </c>
    </row>
    <row r="60" spans="1:9" x14ac:dyDescent="0.2">
      <c r="A60" s="9" t="s">
        <v>81</v>
      </c>
      <c r="C60" s="40">
        <v>24.872299999999999</v>
      </c>
      <c r="D60" s="40">
        <v>22.026199999999999</v>
      </c>
    </row>
    <row r="61" spans="1:9" x14ac:dyDescent="0.2">
      <c r="A61" s="9" t="s">
        <v>62</v>
      </c>
      <c r="C61" s="40">
        <v>130.2371</v>
      </c>
      <c r="D61" s="40">
        <v>115.7097</v>
      </c>
    </row>
    <row r="62" spans="1:9" x14ac:dyDescent="0.2">
      <c r="A62" s="9" t="s">
        <v>82</v>
      </c>
      <c r="C62" s="40">
        <v>27.118300000000001</v>
      </c>
      <c r="D62" s="40">
        <v>24.090399999999999</v>
      </c>
    </row>
    <row r="64" spans="1:9" x14ac:dyDescent="0.2">
      <c r="A64" s="9" t="s">
        <v>42</v>
      </c>
    </row>
    <row r="66" spans="1:4" x14ac:dyDescent="0.2">
      <c r="A66" s="18" t="s">
        <v>43</v>
      </c>
      <c r="D66" s="41" t="s">
        <v>44</v>
      </c>
    </row>
    <row r="68" spans="1:4" x14ac:dyDescent="0.2">
      <c r="A68" s="18" t="s">
        <v>224</v>
      </c>
      <c r="D68" s="45">
        <v>0.17655108213208701</v>
      </c>
    </row>
    <row r="70" spans="1:4" x14ac:dyDescent="0.2">
      <c r="A70" s="18" t="s">
        <v>772</v>
      </c>
      <c r="D70" s="41" t="s">
        <v>44</v>
      </c>
    </row>
    <row r="71" spans="1:4" x14ac:dyDescent="0.2">
      <c r="A71" s="9" t="s">
        <v>770</v>
      </c>
    </row>
    <row r="72" spans="1:4" x14ac:dyDescent="0.2">
      <c r="A72" s="52" t="s">
        <v>771</v>
      </c>
    </row>
    <row r="74" spans="1:4" x14ac:dyDescent="0.2">
      <c r="A74" s="18" t="s">
        <v>782</v>
      </c>
    </row>
    <row r="75" spans="1:4" x14ac:dyDescent="0.2">
      <c r="A75" s="18"/>
    </row>
    <row r="76" spans="1:4" x14ac:dyDescent="0.2">
      <c r="A76" s="49" t="s">
        <v>766</v>
      </c>
    </row>
    <row r="77" spans="1:4" x14ac:dyDescent="0.2">
      <c r="A77" s="50"/>
    </row>
    <row r="78" spans="1:4" x14ac:dyDescent="0.2">
      <c r="A78" s="51"/>
    </row>
    <row r="79" spans="1:4" x14ac:dyDescent="0.2">
      <c r="A79" s="51"/>
    </row>
    <row r="80" spans="1:4"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49" t="s">
        <v>783</v>
      </c>
    </row>
    <row r="91" spans="1:1" x14ac:dyDescent="0.2">
      <c r="A91" s="51"/>
    </row>
    <row r="92" spans="1:1" x14ac:dyDescent="0.2">
      <c r="A92" s="49" t="s">
        <v>767</v>
      </c>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sheetData>
  <mergeCells count="1">
    <mergeCell ref="A1:F1"/>
  </mergeCells>
  <conditionalFormatting sqref="F2:F3 F5:F65540">
    <cfRule type="cellIs" dxfId="37" priority="1" stopIfTrue="1" operator="between">
      <formula>0.009</formula>
      <formula>-0.009</formula>
    </cfRule>
  </conditionalFormatting>
  <hyperlinks>
    <hyperlink ref="A72" r:id="rId1"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87"/>
  <sheetViews>
    <sheetView workbookViewId="0">
      <selection sqref="A1:F1"/>
    </sheetView>
  </sheetViews>
  <sheetFormatPr defaultColWidth="9.109375" defaultRowHeight="10.199999999999999" x14ac:dyDescent="0.2"/>
  <cols>
    <col min="1" max="1" width="38.6640625" style="9" bestFit="1" customWidth="1"/>
    <col min="2" max="2" width="24.10937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16</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88</v>
      </c>
      <c r="B7" s="26" t="s">
        <v>87</v>
      </c>
      <c r="C7" s="26" t="s">
        <v>89</v>
      </c>
      <c r="D7" s="27">
        <v>4700000</v>
      </c>
      <c r="E7" s="28">
        <v>65076.2</v>
      </c>
      <c r="F7" s="29">
        <v>8.5817549990006494</v>
      </c>
    </row>
    <row r="8" spans="1:6" x14ac:dyDescent="0.2">
      <c r="A8" s="26" t="s">
        <v>91</v>
      </c>
      <c r="B8" s="26" t="s">
        <v>90</v>
      </c>
      <c r="C8" s="26" t="s">
        <v>89</v>
      </c>
      <c r="D8" s="27">
        <v>8650000</v>
      </c>
      <c r="E8" s="28">
        <v>64295.45</v>
      </c>
      <c r="F8" s="29">
        <v>8.4787956188360205</v>
      </c>
    </row>
    <row r="9" spans="1:6" x14ac:dyDescent="0.2">
      <c r="A9" s="26" t="s">
        <v>98</v>
      </c>
      <c r="B9" s="26" t="s">
        <v>97</v>
      </c>
      <c r="C9" s="26" t="s">
        <v>99</v>
      </c>
      <c r="D9" s="27">
        <v>2650000</v>
      </c>
      <c r="E9" s="28">
        <v>44900.275000000001</v>
      </c>
      <c r="F9" s="29">
        <v>5.9211072471618502</v>
      </c>
    </row>
    <row r="10" spans="1:6" x14ac:dyDescent="0.2">
      <c r="A10" s="26" t="s">
        <v>112</v>
      </c>
      <c r="B10" s="26" t="s">
        <v>111</v>
      </c>
      <c r="C10" s="26" t="s">
        <v>89</v>
      </c>
      <c r="D10" s="27">
        <v>8625000</v>
      </c>
      <c r="E10" s="28">
        <v>42805.875</v>
      </c>
      <c r="F10" s="29">
        <v>5.6449136822347796</v>
      </c>
    </row>
    <row r="11" spans="1:6" x14ac:dyDescent="0.2">
      <c r="A11" s="26" t="s">
        <v>96</v>
      </c>
      <c r="B11" s="26" t="s">
        <v>95</v>
      </c>
      <c r="C11" s="26" t="s">
        <v>89</v>
      </c>
      <c r="D11" s="27">
        <v>5750000</v>
      </c>
      <c r="E11" s="28">
        <v>41894.5</v>
      </c>
      <c r="F11" s="29">
        <v>5.5247284691735699</v>
      </c>
    </row>
    <row r="12" spans="1:6" x14ac:dyDescent="0.2">
      <c r="A12" s="26" t="s">
        <v>101</v>
      </c>
      <c r="B12" s="26" t="s">
        <v>100</v>
      </c>
      <c r="C12" s="26" t="s">
        <v>102</v>
      </c>
      <c r="D12" s="27">
        <v>5600000</v>
      </c>
      <c r="E12" s="28">
        <v>41384</v>
      </c>
      <c r="F12" s="29">
        <v>5.4574076064466404</v>
      </c>
    </row>
    <row r="13" spans="1:6" x14ac:dyDescent="0.2">
      <c r="A13" s="26" t="s">
        <v>93</v>
      </c>
      <c r="B13" s="26" t="s">
        <v>92</v>
      </c>
      <c r="C13" s="26" t="s">
        <v>94</v>
      </c>
      <c r="D13" s="27">
        <v>2350000</v>
      </c>
      <c r="E13" s="28">
        <v>36837.425000000003</v>
      </c>
      <c r="F13" s="29">
        <v>4.8578398269115501</v>
      </c>
    </row>
    <row r="14" spans="1:6" x14ac:dyDescent="0.2">
      <c r="A14" s="26" t="s">
        <v>565</v>
      </c>
      <c r="B14" s="26" t="s">
        <v>564</v>
      </c>
      <c r="C14" s="26" t="s">
        <v>131</v>
      </c>
      <c r="D14" s="27">
        <v>3200000</v>
      </c>
      <c r="E14" s="28">
        <v>31398.400000000001</v>
      </c>
      <c r="F14" s="29">
        <v>4.1405825195789303</v>
      </c>
    </row>
    <row r="15" spans="1:6" x14ac:dyDescent="0.2">
      <c r="A15" s="26" t="s">
        <v>247</v>
      </c>
      <c r="B15" s="26" t="s">
        <v>246</v>
      </c>
      <c r="C15" s="26" t="s">
        <v>108</v>
      </c>
      <c r="D15" s="27">
        <v>1125000</v>
      </c>
      <c r="E15" s="28">
        <v>26200.125</v>
      </c>
      <c r="F15" s="29">
        <v>3.4550734937379901</v>
      </c>
    </row>
    <row r="16" spans="1:6" x14ac:dyDescent="0.2">
      <c r="A16" s="26" t="s">
        <v>119</v>
      </c>
      <c r="B16" s="26" t="s">
        <v>118</v>
      </c>
      <c r="C16" s="26" t="s">
        <v>120</v>
      </c>
      <c r="D16" s="27">
        <v>16000000</v>
      </c>
      <c r="E16" s="28">
        <v>25464</v>
      </c>
      <c r="F16" s="29">
        <v>3.3579989196442401</v>
      </c>
    </row>
    <row r="17" spans="1:6" x14ac:dyDescent="0.2">
      <c r="A17" s="26" t="s">
        <v>553</v>
      </c>
      <c r="B17" s="26" t="s">
        <v>552</v>
      </c>
      <c r="C17" s="26" t="s">
        <v>243</v>
      </c>
      <c r="D17" s="27">
        <v>7000000</v>
      </c>
      <c r="E17" s="28">
        <v>25382</v>
      </c>
      <c r="F17" s="29">
        <v>3.34718538243835</v>
      </c>
    </row>
    <row r="18" spans="1:6" x14ac:dyDescent="0.2">
      <c r="A18" s="26" t="s">
        <v>104</v>
      </c>
      <c r="B18" s="26" t="s">
        <v>103</v>
      </c>
      <c r="C18" s="26" t="s">
        <v>105</v>
      </c>
      <c r="D18" s="27">
        <v>1100000</v>
      </c>
      <c r="E18" s="28">
        <v>24583.35</v>
      </c>
      <c r="F18" s="29">
        <v>3.2418654862251102</v>
      </c>
    </row>
    <row r="19" spans="1:6" x14ac:dyDescent="0.2">
      <c r="A19" s="26" t="s">
        <v>567</v>
      </c>
      <c r="B19" s="26" t="s">
        <v>566</v>
      </c>
      <c r="C19" s="26" t="s">
        <v>178</v>
      </c>
      <c r="D19" s="27">
        <v>2000000</v>
      </c>
      <c r="E19" s="28">
        <v>24144</v>
      </c>
      <c r="F19" s="29">
        <v>3.18392734511038</v>
      </c>
    </row>
    <row r="20" spans="1:6" x14ac:dyDescent="0.2">
      <c r="A20" s="26" t="s">
        <v>569</v>
      </c>
      <c r="B20" s="26" t="s">
        <v>568</v>
      </c>
      <c r="C20" s="26" t="s">
        <v>150</v>
      </c>
      <c r="D20" s="27">
        <v>300000</v>
      </c>
      <c r="E20" s="28">
        <v>23153.4</v>
      </c>
      <c r="F20" s="29">
        <v>3.0532945407669998</v>
      </c>
    </row>
    <row r="21" spans="1:6" x14ac:dyDescent="0.2">
      <c r="A21" s="26" t="s">
        <v>404</v>
      </c>
      <c r="B21" s="26" t="s">
        <v>403</v>
      </c>
      <c r="C21" s="26" t="s">
        <v>374</v>
      </c>
      <c r="D21" s="27">
        <v>3157370</v>
      </c>
      <c r="E21" s="28">
        <v>20475.544450000001</v>
      </c>
      <c r="F21" s="29">
        <v>2.7001592892800699</v>
      </c>
    </row>
    <row r="22" spans="1:6" x14ac:dyDescent="0.2">
      <c r="A22" s="26" t="s">
        <v>571</v>
      </c>
      <c r="B22" s="26" t="s">
        <v>570</v>
      </c>
      <c r="C22" s="26" t="s">
        <v>344</v>
      </c>
      <c r="D22" s="27">
        <v>1100000</v>
      </c>
      <c r="E22" s="28">
        <v>20439.099999999999</v>
      </c>
      <c r="F22" s="29">
        <v>2.6953532720114901</v>
      </c>
    </row>
    <row r="23" spans="1:6" x14ac:dyDescent="0.2">
      <c r="A23" s="26" t="s">
        <v>573</v>
      </c>
      <c r="B23" s="26" t="s">
        <v>572</v>
      </c>
      <c r="C23" s="26" t="s">
        <v>89</v>
      </c>
      <c r="D23" s="27">
        <v>2000000</v>
      </c>
      <c r="E23" s="28">
        <v>19571</v>
      </c>
      <c r="F23" s="29">
        <v>2.5808748372744801</v>
      </c>
    </row>
    <row r="24" spans="1:6" x14ac:dyDescent="0.2">
      <c r="A24" s="26" t="s">
        <v>575</v>
      </c>
      <c r="B24" s="26" t="s">
        <v>574</v>
      </c>
      <c r="C24" s="26" t="s">
        <v>166</v>
      </c>
      <c r="D24" s="27">
        <v>1700000</v>
      </c>
      <c r="E24" s="28">
        <v>18793.5</v>
      </c>
      <c r="F24" s="29">
        <v>2.47834404242594</v>
      </c>
    </row>
    <row r="25" spans="1:6" x14ac:dyDescent="0.2">
      <c r="A25" s="26" t="s">
        <v>477</v>
      </c>
      <c r="B25" s="26" t="s">
        <v>476</v>
      </c>
      <c r="C25" s="26" t="s">
        <v>478</v>
      </c>
      <c r="D25" s="27">
        <v>13100000</v>
      </c>
      <c r="E25" s="28">
        <v>16650.099999999999</v>
      </c>
      <c r="F25" s="29">
        <v>2.1956887296563199</v>
      </c>
    </row>
    <row r="26" spans="1:6" x14ac:dyDescent="0.2">
      <c r="A26" s="26" t="s">
        <v>223</v>
      </c>
      <c r="B26" s="26" t="s">
        <v>222</v>
      </c>
      <c r="C26" s="26" t="s">
        <v>89</v>
      </c>
      <c r="D26" s="27">
        <v>17100000</v>
      </c>
      <c r="E26" s="28">
        <v>16416</v>
      </c>
      <c r="F26" s="29">
        <v>2.1648173996575499</v>
      </c>
    </row>
    <row r="27" spans="1:6" x14ac:dyDescent="0.2">
      <c r="A27" s="26" t="s">
        <v>530</v>
      </c>
      <c r="B27" s="26" t="s">
        <v>529</v>
      </c>
      <c r="C27" s="26" t="s">
        <v>178</v>
      </c>
      <c r="D27" s="27">
        <v>1575000</v>
      </c>
      <c r="E27" s="28">
        <v>16229.5875</v>
      </c>
      <c r="F27" s="29">
        <v>2.1402347349698299</v>
      </c>
    </row>
    <row r="28" spans="1:6" x14ac:dyDescent="0.2">
      <c r="A28" s="26" t="s">
        <v>159</v>
      </c>
      <c r="B28" s="26" t="s">
        <v>158</v>
      </c>
      <c r="C28" s="26" t="s">
        <v>150</v>
      </c>
      <c r="D28" s="27">
        <v>430000</v>
      </c>
      <c r="E28" s="28">
        <v>16037.065000000001</v>
      </c>
      <c r="F28" s="29">
        <v>2.1148463298878601</v>
      </c>
    </row>
    <row r="29" spans="1:6" x14ac:dyDescent="0.2">
      <c r="A29" s="26" t="s">
        <v>480</v>
      </c>
      <c r="B29" s="26" t="s">
        <v>479</v>
      </c>
      <c r="C29" s="26" t="s">
        <v>217</v>
      </c>
      <c r="D29" s="27">
        <v>3100000</v>
      </c>
      <c r="E29" s="28">
        <v>15244.25</v>
      </c>
      <c r="F29" s="29">
        <v>2.0102959091575099</v>
      </c>
    </row>
    <row r="30" spans="1:6" x14ac:dyDescent="0.2">
      <c r="A30" s="26" t="s">
        <v>447</v>
      </c>
      <c r="B30" s="26" t="s">
        <v>446</v>
      </c>
      <c r="C30" s="26" t="s">
        <v>108</v>
      </c>
      <c r="D30" s="27">
        <v>2804950</v>
      </c>
      <c r="E30" s="28">
        <v>12400.683950000001</v>
      </c>
      <c r="F30" s="29">
        <v>1.6353080155101201</v>
      </c>
    </row>
    <row r="31" spans="1:6" x14ac:dyDescent="0.2">
      <c r="A31" s="26" t="s">
        <v>577</v>
      </c>
      <c r="B31" s="26" t="s">
        <v>576</v>
      </c>
      <c r="C31" s="26" t="s">
        <v>108</v>
      </c>
      <c r="D31" s="27">
        <v>7700000</v>
      </c>
      <c r="E31" s="28">
        <v>10614.45</v>
      </c>
      <c r="F31" s="29">
        <v>1.3997530487204599</v>
      </c>
    </row>
    <row r="32" spans="1:6" x14ac:dyDescent="0.2">
      <c r="A32" s="26" t="s">
        <v>579</v>
      </c>
      <c r="B32" s="26" t="s">
        <v>578</v>
      </c>
      <c r="C32" s="26" t="s">
        <v>99</v>
      </c>
      <c r="D32" s="27">
        <v>14345526</v>
      </c>
      <c r="E32" s="28">
        <v>9783.6487319999997</v>
      </c>
      <c r="F32" s="29">
        <v>1.29019328747388</v>
      </c>
    </row>
    <row r="33" spans="1:9" x14ac:dyDescent="0.2">
      <c r="A33" s="26" t="s">
        <v>581</v>
      </c>
      <c r="B33" s="26" t="s">
        <v>580</v>
      </c>
      <c r="C33" s="26" t="s">
        <v>128</v>
      </c>
      <c r="D33" s="27">
        <v>1500000</v>
      </c>
      <c r="E33" s="28">
        <v>9593.25</v>
      </c>
      <c r="F33" s="29">
        <v>1.2650849487856199</v>
      </c>
    </row>
    <row r="34" spans="1:9" x14ac:dyDescent="0.2">
      <c r="A34" s="30" t="s">
        <v>32</v>
      </c>
      <c r="B34" s="30"/>
      <c r="C34" s="30"/>
      <c r="D34" s="31"/>
      <c r="E34" s="32">
        <f>SUM(E7:E33)</f>
        <v>719767.17963199993</v>
      </c>
      <c r="F34" s="33">
        <f>SUM(F7:F33)</f>
        <v>94.91742898207815</v>
      </c>
      <c r="G34" s="18"/>
      <c r="H34" s="18"/>
      <c r="I34" s="18"/>
    </row>
    <row r="35" spans="1:9" x14ac:dyDescent="0.2">
      <c r="A35" s="26"/>
      <c r="B35" s="26"/>
      <c r="C35" s="26"/>
      <c r="D35" s="34"/>
      <c r="E35" s="28"/>
      <c r="F35" s="29"/>
    </row>
    <row r="36" spans="1:9" x14ac:dyDescent="0.2">
      <c r="A36" s="30" t="s">
        <v>33</v>
      </c>
      <c r="B36" s="30"/>
      <c r="C36" s="30"/>
      <c r="D36" s="31"/>
      <c r="E36" s="32">
        <f>E34</f>
        <v>719767.17963199993</v>
      </c>
      <c r="F36" s="33">
        <f>F34</f>
        <v>94.91742898207815</v>
      </c>
      <c r="G36" s="18"/>
      <c r="H36" s="18"/>
      <c r="I36" s="18"/>
    </row>
    <row r="37" spans="1:9" x14ac:dyDescent="0.2">
      <c r="A37" s="30"/>
      <c r="B37" s="30"/>
      <c r="C37" s="30"/>
      <c r="D37" s="31"/>
      <c r="E37" s="32"/>
      <c r="F37" s="33"/>
      <c r="G37" s="18"/>
      <c r="H37" s="18"/>
      <c r="I37" s="18"/>
    </row>
    <row r="38" spans="1:9" x14ac:dyDescent="0.2">
      <c r="A38" s="30" t="s">
        <v>35</v>
      </c>
      <c r="B38" s="30"/>
      <c r="C38" s="30"/>
      <c r="D38" s="31"/>
      <c r="E38" s="32">
        <f>E40-(E34)</f>
        <v>38541.581310000038</v>
      </c>
      <c r="F38" s="33">
        <f>F40-(F34)</f>
        <v>5.0825710179218504</v>
      </c>
      <c r="G38" s="18"/>
      <c r="H38" s="18"/>
      <c r="I38" s="18"/>
    </row>
    <row r="39" spans="1:9" x14ac:dyDescent="0.2">
      <c r="A39" s="30"/>
      <c r="B39" s="30"/>
      <c r="C39" s="30"/>
      <c r="D39" s="31"/>
      <c r="E39" s="32"/>
      <c r="F39" s="33"/>
      <c r="G39" s="18"/>
      <c r="H39" s="18"/>
      <c r="I39" s="18"/>
    </row>
    <row r="40" spans="1:9" x14ac:dyDescent="0.2">
      <c r="A40" s="35" t="s">
        <v>34</v>
      </c>
      <c r="B40" s="35"/>
      <c r="C40" s="35"/>
      <c r="D40" s="36"/>
      <c r="E40" s="37">
        <v>758308.76094199996</v>
      </c>
      <c r="F40" s="38">
        <v>100</v>
      </c>
      <c r="G40" s="18"/>
      <c r="H40" s="18"/>
      <c r="I40" s="18"/>
    </row>
    <row r="43" spans="1:9" x14ac:dyDescent="0.2">
      <c r="A43" s="18" t="s">
        <v>37</v>
      </c>
    </row>
    <row r="44" spans="1:9" x14ac:dyDescent="0.2">
      <c r="A44" s="18" t="s">
        <v>38</v>
      </c>
    </row>
    <row r="45" spans="1:9" x14ac:dyDescent="0.2">
      <c r="A45" s="18" t="s">
        <v>39</v>
      </c>
      <c r="B45" s="18"/>
      <c r="C45" s="39" t="s">
        <v>41</v>
      </c>
      <c r="D45" s="19" t="s">
        <v>40</v>
      </c>
    </row>
    <row r="46" spans="1:9" x14ac:dyDescent="0.2">
      <c r="A46" s="9" t="s">
        <v>59</v>
      </c>
      <c r="C46" s="40">
        <v>66.525499999999994</v>
      </c>
      <c r="D46" s="40">
        <v>63.7911</v>
      </c>
    </row>
    <row r="47" spans="1:9" x14ac:dyDescent="0.2">
      <c r="A47" s="9" t="s">
        <v>81</v>
      </c>
      <c r="C47" s="40">
        <v>31.090800000000002</v>
      </c>
      <c r="D47" s="40">
        <v>29.812799999999999</v>
      </c>
    </row>
    <row r="48" spans="1:9" x14ac:dyDescent="0.2">
      <c r="A48" s="9" t="s">
        <v>62</v>
      </c>
      <c r="C48" s="40">
        <v>72.711299999999994</v>
      </c>
      <c r="D48" s="40">
        <v>69.988100000000003</v>
      </c>
    </row>
    <row r="49" spans="1:4" x14ac:dyDescent="0.2">
      <c r="A49" s="9" t="s">
        <v>82</v>
      </c>
      <c r="C49" s="40">
        <v>35.408299999999997</v>
      </c>
      <c r="D49" s="40">
        <v>34.082000000000001</v>
      </c>
    </row>
    <row r="51" spans="1:4" x14ac:dyDescent="0.2">
      <c r="A51" s="9" t="s">
        <v>42</v>
      </c>
    </row>
    <row r="53" spans="1:4" x14ac:dyDescent="0.2">
      <c r="A53" s="18" t="s">
        <v>43</v>
      </c>
      <c r="D53" s="41" t="s">
        <v>44</v>
      </c>
    </row>
    <row r="55" spans="1:4" x14ac:dyDescent="0.2">
      <c r="A55" s="18" t="s">
        <v>224</v>
      </c>
      <c r="D55" s="45">
        <v>0.19707203209264099</v>
      </c>
    </row>
    <row r="57" spans="1:4" x14ac:dyDescent="0.2">
      <c r="A57" s="18" t="s">
        <v>775</v>
      </c>
    </row>
    <row r="58" spans="1:4" x14ac:dyDescent="0.2">
      <c r="A58" s="52"/>
    </row>
    <row r="59" spans="1:4" x14ac:dyDescent="0.2">
      <c r="A59" s="49" t="s">
        <v>766</v>
      </c>
    </row>
    <row r="60" spans="1:4" x14ac:dyDescent="0.2">
      <c r="A60" s="50"/>
    </row>
    <row r="61" spans="1:4" x14ac:dyDescent="0.2">
      <c r="A61" s="51"/>
    </row>
    <row r="62" spans="1:4" x14ac:dyDescent="0.2">
      <c r="A62" s="51"/>
    </row>
    <row r="63" spans="1:4" x14ac:dyDescent="0.2">
      <c r="A63" s="51"/>
    </row>
    <row r="64" spans="1:4"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49" t="s">
        <v>783</v>
      </c>
    </row>
    <row r="74" spans="1:1" x14ac:dyDescent="0.2">
      <c r="A74" s="51"/>
    </row>
    <row r="75" spans="1:1" x14ac:dyDescent="0.2">
      <c r="A75" s="49" t="s">
        <v>767</v>
      </c>
    </row>
    <row r="76" spans="1:1" x14ac:dyDescent="0.2">
      <c r="A76" s="51"/>
    </row>
    <row r="77" spans="1:1" x14ac:dyDescent="0.2">
      <c r="A77" s="51"/>
    </row>
    <row r="78" spans="1:1" x14ac:dyDescent="0.2">
      <c r="A78" s="51"/>
    </row>
    <row r="79" spans="1:1" x14ac:dyDescent="0.2">
      <c r="A79" s="51"/>
    </row>
    <row r="80" spans="1:1"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sheetData>
  <mergeCells count="1">
    <mergeCell ref="A1:F1"/>
  </mergeCells>
  <conditionalFormatting sqref="F2:F3 F5:F65536">
    <cfRule type="cellIs" dxfId="36"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7"/>
  <sheetViews>
    <sheetView workbookViewId="0">
      <selection sqref="A1:F1"/>
    </sheetView>
  </sheetViews>
  <sheetFormatPr defaultColWidth="9.109375" defaultRowHeight="10.199999999999999" x14ac:dyDescent="0.2"/>
  <cols>
    <col min="1" max="1" width="38.6640625" style="9" bestFit="1" customWidth="1"/>
    <col min="2" max="2" width="34.88671875" style="9" customWidth="1"/>
    <col min="3" max="3" width="24.66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5" customHeight="1" x14ac:dyDescent="0.2">
      <c r="A1" s="84" t="s">
        <v>784</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91</v>
      </c>
      <c r="B7" s="26" t="s">
        <v>90</v>
      </c>
      <c r="C7" s="26" t="s">
        <v>89</v>
      </c>
      <c r="D7" s="27">
        <v>10500000</v>
      </c>
      <c r="E7" s="28">
        <v>78046.5</v>
      </c>
      <c r="F7" s="29">
        <v>8.0099114511530303</v>
      </c>
    </row>
    <row r="8" spans="1:6" x14ac:dyDescent="0.2">
      <c r="A8" s="26" t="s">
        <v>88</v>
      </c>
      <c r="B8" s="26" t="s">
        <v>87</v>
      </c>
      <c r="C8" s="26" t="s">
        <v>89</v>
      </c>
      <c r="D8" s="27">
        <v>5100000</v>
      </c>
      <c r="E8" s="28">
        <v>70614.600000000006</v>
      </c>
      <c r="F8" s="29">
        <v>7.2471756345075198</v>
      </c>
    </row>
    <row r="9" spans="1:6" x14ac:dyDescent="0.2">
      <c r="A9" s="26" t="s">
        <v>96</v>
      </c>
      <c r="B9" s="26" t="s">
        <v>95</v>
      </c>
      <c r="C9" s="26" t="s">
        <v>89</v>
      </c>
      <c r="D9" s="27">
        <v>8800000</v>
      </c>
      <c r="E9" s="28">
        <v>64116.800000000003</v>
      </c>
      <c r="F9" s="29">
        <v>6.5803064907624096</v>
      </c>
    </row>
    <row r="10" spans="1:6" x14ac:dyDescent="0.2">
      <c r="A10" s="26" t="s">
        <v>93</v>
      </c>
      <c r="B10" s="26" t="s">
        <v>92</v>
      </c>
      <c r="C10" s="26" t="s">
        <v>94</v>
      </c>
      <c r="D10" s="27">
        <v>4000000</v>
      </c>
      <c r="E10" s="28">
        <v>62702</v>
      </c>
      <c r="F10" s="29">
        <v>6.4351055820593803</v>
      </c>
    </row>
    <row r="11" spans="1:6" x14ac:dyDescent="0.2">
      <c r="A11" s="26" t="s">
        <v>101</v>
      </c>
      <c r="B11" s="26" t="s">
        <v>100</v>
      </c>
      <c r="C11" s="26" t="s">
        <v>102</v>
      </c>
      <c r="D11" s="27">
        <v>7000000</v>
      </c>
      <c r="E11" s="28">
        <v>51730</v>
      </c>
      <c r="F11" s="29">
        <v>5.3090493406897998</v>
      </c>
    </row>
    <row r="12" spans="1:6" x14ac:dyDescent="0.2">
      <c r="A12" s="26" t="s">
        <v>98</v>
      </c>
      <c r="B12" s="26" t="s">
        <v>97</v>
      </c>
      <c r="C12" s="26" t="s">
        <v>99</v>
      </c>
      <c r="D12" s="27">
        <v>2900000</v>
      </c>
      <c r="E12" s="28">
        <v>49136.15</v>
      </c>
      <c r="F12" s="29">
        <v>5.0428425432347801</v>
      </c>
    </row>
    <row r="13" spans="1:6" x14ac:dyDescent="0.2">
      <c r="A13" s="26" t="s">
        <v>112</v>
      </c>
      <c r="B13" s="26" t="s">
        <v>111</v>
      </c>
      <c r="C13" s="26" t="s">
        <v>89</v>
      </c>
      <c r="D13" s="27">
        <v>8200000</v>
      </c>
      <c r="E13" s="28">
        <v>40696.6</v>
      </c>
      <c r="F13" s="29">
        <v>4.1766916179840798</v>
      </c>
    </row>
    <row r="14" spans="1:6" x14ac:dyDescent="0.2">
      <c r="A14" s="26" t="s">
        <v>116</v>
      </c>
      <c r="B14" s="26" t="s">
        <v>115</v>
      </c>
      <c r="C14" s="26" t="s">
        <v>117</v>
      </c>
      <c r="D14" s="27">
        <v>19000000</v>
      </c>
      <c r="E14" s="28">
        <v>29678</v>
      </c>
      <c r="F14" s="29">
        <v>3.0458528191183398</v>
      </c>
    </row>
    <row r="15" spans="1:6" x14ac:dyDescent="0.2">
      <c r="A15" s="26" t="s">
        <v>110</v>
      </c>
      <c r="B15" s="26" t="s">
        <v>109</v>
      </c>
      <c r="C15" s="26" t="s">
        <v>94</v>
      </c>
      <c r="D15" s="27">
        <v>2700000</v>
      </c>
      <c r="E15" s="28">
        <v>29139.75</v>
      </c>
      <c r="F15" s="29">
        <v>2.9906122274379601</v>
      </c>
    </row>
    <row r="16" spans="1:6" x14ac:dyDescent="0.2">
      <c r="A16" s="26" t="s">
        <v>152</v>
      </c>
      <c r="B16" s="26" t="s">
        <v>151</v>
      </c>
      <c r="C16" s="26" t="s">
        <v>123</v>
      </c>
      <c r="D16" s="27">
        <v>3300000</v>
      </c>
      <c r="E16" s="28">
        <v>28474.05</v>
      </c>
      <c r="F16" s="29">
        <v>2.9222914436355798</v>
      </c>
    </row>
    <row r="17" spans="1:6" x14ac:dyDescent="0.2">
      <c r="A17" s="26" t="s">
        <v>122</v>
      </c>
      <c r="B17" s="26" t="s">
        <v>121</v>
      </c>
      <c r="C17" s="26" t="s">
        <v>123</v>
      </c>
      <c r="D17" s="27">
        <v>1750000</v>
      </c>
      <c r="E17" s="28">
        <v>27753.25</v>
      </c>
      <c r="F17" s="29">
        <v>2.84831574742894</v>
      </c>
    </row>
    <row r="18" spans="1:6" x14ac:dyDescent="0.2">
      <c r="A18" s="26" t="s">
        <v>125</v>
      </c>
      <c r="B18" s="26" t="s">
        <v>124</v>
      </c>
      <c r="C18" s="26" t="s">
        <v>108</v>
      </c>
      <c r="D18" s="27">
        <v>1630000</v>
      </c>
      <c r="E18" s="28">
        <v>27584.49</v>
      </c>
      <c r="F18" s="29">
        <v>2.83099591045359</v>
      </c>
    </row>
    <row r="19" spans="1:6" x14ac:dyDescent="0.2">
      <c r="A19" s="26" t="s">
        <v>136</v>
      </c>
      <c r="B19" s="26" t="s">
        <v>135</v>
      </c>
      <c r="C19" s="26" t="s">
        <v>137</v>
      </c>
      <c r="D19" s="27">
        <v>8500000</v>
      </c>
      <c r="E19" s="28">
        <v>24267.5</v>
      </c>
      <c r="F19" s="29">
        <v>2.4905732626172399</v>
      </c>
    </row>
    <row r="20" spans="1:6" x14ac:dyDescent="0.2">
      <c r="A20" s="26" t="s">
        <v>154</v>
      </c>
      <c r="B20" s="26" t="s">
        <v>153</v>
      </c>
      <c r="C20" s="26" t="s">
        <v>150</v>
      </c>
      <c r="D20" s="27">
        <v>5000000</v>
      </c>
      <c r="E20" s="28">
        <v>21880</v>
      </c>
      <c r="F20" s="29">
        <v>2.2455441634311399</v>
      </c>
    </row>
    <row r="21" spans="1:6" x14ac:dyDescent="0.2">
      <c r="A21" s="26" t="s">
        <v>221</v>
      </c>
      <c r="B21" s="26" t="s">
        <v>220</v>
      </c>
      <c r="C21" s="26" t="s">
        <v>217</v>
      </c>
      <c r="D21" s="27">
        <v>4000000</v>
      </c>
      <c r="E21" s="28">
        <v>20868</v>
      </c>
      <c r="F21" s="29">
        <v>2.1416826143729901</v>
      </c>
    </row>
    <row r="22" spans="1:6" x14ac:dyDescent="0.2">
      <c r="A22" s="26" t="s">
        <v>114</v>
      </c>
      <c r="B22" s="26" t="s">
        <v>113</v>
      </c>
      <c r="C22" s="26" t="s">
        <v>89</v>
      </c>
      <c r="D22" s="27">
        <v>1000000</v>
      </c>
      <c r="E22" s="28">
        <v>17907.5</v>
      </c>
      <c r="F22" s="29">
        <v>1.8378465313822301</v>
      </c>
    </row>
    <row r="23" spans="1:6" x14ac:dyDescent="0.2">
      <c r="A23" s="26" t="s">
        <v>119</v>
      </c>
      <c r="B23" s="26" t="s">
        <v>118</v>
      </c>
      <c r="C23" s="26" t="s">
        <v>120</v>
      </c>
      <c r="D23" s="27">
        <v>10200000</v>
      </c>
      <c r="E23" s="28">
        <v>16233.3</v>
      </c>
      <c r="F23" s="29">
        <v>1.6660234034838499</v>
      </c>
    </row>
    <row r="24" spans="1:6" x14ac:dyDescent="0.2">
      <c r="A24" s="26" t="s">
        <v>159</v>
      </c>
      <c r="B24" s="26" t="s">
        <v>158</v>
      </c>
      <c r="C24" s="26" t="s">
        <v>150</v>
      </c>
      <c r="D24" s="27">
        <v>419996</v>
      </c>
      <c r="E24" s="28">
        <v>15663.96082</v>
      </c>
      <c r="F24" s="29">
        <v>1.6075921295962099</v>
      </c>
    </row>
    <row r="25" spans="1:6" x14ac:dyDescent="0.2">
      <c r="A25" s="26" t="s">
        <v>233</v>
      </c>
      <c r="B25" s="26" t="s">
        <v>232</v>
      </c>
      <c r="C25" s="26" t="s">
        <v>142</v>
      </c>
      <c r="D25" s="27">
        <v>6500000</v>
      </c>
      <c r="E25" s="28">
        <v>15505.75</v>
      </c>
      <c r="F25" s="29">
        <v>1.5913549548502</v>
      </c>
    </row>
    <row r="26" spans="1:6" x14ac:dyDescent="0.2">
      <c r="A26" s="26" t="s">
        <v>156</v>
      </c>
      <c r="B26" s="26" t="s">
        <v>155</v>
      </c>
      <c r="C26" s="26" t="s">
        <v>157</v>
      </c>
      <c r="D26" s="27">
        <v>9200000</v>
      </c>
      <c r="E26" s="28">
        <v>14195.6</v>
      </c>
      <c r="F26" s="29">
        <v>1.4568942745156801</v>
      </c>
    </row>
    <row r="27" spans="1:6" x14ac:dyDescent="0.2">
      <c r="A27" s="26" t="s">
        <v>127</v>
      </c>
      <c r="B27" s="26" t="s">
        <v>126</v>
      </c>
      <c r="C27" s="26" t="s">
        <v>128</v>
      </c>
      <c r="D27" s="27">
        <v>1100000</v>
      </c>
      <c r="E27" s="28">
        <v>13877.05</v>
      </c>
      <c r="F27" s="29">
        <v>1.42420149145988</v>
      </c>
    </row>
    <row r="28" spans="1:6" x14ac:dyDescent="0.2">
      <c r="A28" s="26" t="s">
        <v>253</v>
      </c>
      <c r="B28" s="26" t="s">
        <v>252</v>
      </c>
      <c r="C28" s="26" t="s">
        <v>254</v>
      </c>
      <c r="D28" s="27">
        <v>1600000</v>
      </c>
      <c r="E28" s="28">
        <v>13372.8</v>
      </c>
      <c r="F28" s="29">
        <v>1.37245031941188</v>
      </c>
    </row>
    <row r="29" spans="1:6" x14ac:dyDescent="0.2">
      <c r="A29" s="26" t="s">
        <v>245</v>
      </c>
      <c r="B29" s="26" t="s">
        <v>244</v>
      </c>
      <c r="C29" s="26" t="s">
        <v>94</v>
      </c>
      <c r="D29" s="27">
        <v>1000000</v>
      </c>
      <c r="E29" s="28">
        <v>12590</v>
      </c>
      <c r="F29" s="29">
        <v>1.2921115638756</v>
      </c>
    </row>
    <row r="30" spans="1:6" x14ac:dyDescent="0.2">
      <c r="A30" s="26" t="s">
        <v>165</v>
      </c>
      <c r="B30" s="26" t="s">
        <v>164</v>
      </c>
      <c r="C30" s="26" t="s">
        <v>166</v>
      </c>
      <c r="D30" s="27">
        <v>2300000</v>
      </c>
      <c r="E30" s="28">
        <v>12092.25</v>
      </c>
      <c r="F30" s="29">
        <v>1.2410274867573201</v>
      </c>
    </row>
    <row r="31" spans="1:6" x14ac:dyDescent="0.2">
      <c r="A31" s="26" t="s">
        <v>130</v>
      </c>
      <c r="B31" s="26" t="s">
        <v>129</v>
      </c>
      <c r="C31" s="26" t="s">
        <v>131</v>
      </c>
      <c r="D31" s="27">
        <v>280000</v>
      </c>
      <c r="E31" s="28">
        <v>11569.46</v>
      </c>
      <c r="F31" s="29">
        <v>1.1873735547097799</v>
      </c>
    </row>
    <row r="32" spans="1:6" x14ac:dyDescent="0.2">
      <c r="A32" s="26" t="s">
        <v>149</v>
      </c>
      <c r="B32" s="26" t="s">
        <v>148</v>
      </c>
      <c r="C32" s="26" t="s">
        <v>150</v>
      </c>
      <c r="D32" s="27">
        <v>1100000</v>
      </c>
      <c r="E32" s="28">
        <v>10143.1</v>
      </c>
      <c r="F32" s="29">
        <v>1.0409862433317401</v>
      </c>
    </row>
    <row r="33" spans="1:6" x14ac:dyDescent="0.2">
      <c r="A33" s="26" t="s">
        <v>242</v>
      </c>
      <c r="B33" s="26" t="s">
        <v>241</v>
      </c>
      <c r="C33" s="26" t="s">
        <v>243</v>
      </c>
      <c r="D33" s="27">
        <v>8000000</v>
      </c>
      <c r="E33" s="28">
        <v>10080</v>
      </c>
      <c r="F33" s="29">
        <v>1.0345102910139801</v>
      </c>
    </row>
    <row r="34" spans="1:6" x14ac:dyDescent="0.2">
      <c r="A34" s="26" t="s">
        <v>231</v>
      </c>
      <c r="B34" s="26" t="s">
        <v>230</v>
      </c>
      <c r="C34" s="26" t="s">
        <v>150</v>
      </c>
      <c r="D34" s="27">
        <v>4000000</v>
      </c>
      <c r="E34" s="28">
        <v>8690</v>
      </c>
      <c r="F34" s="29">
        <v>0.89185460604280598</v>
      </c>
    </row>
    <row r="35" spans="1:6" x14ac:dyDescent="0.2">
      <c r="A35" s="26" t="s">
        <v>247</v>
      </c>
      <c r="B35" s="26" t="s">
        <v>246</v>
      </c>
      <c r="C35" s="26" t="s">
        <v>108</v>
      </c>
      <c r="D35" s="27">
        <v>360000</v>
      </c>
      <c r="E35" s="28">
        <v>8384.0400000000009</v>
      </c>
      <c r="F35" s="29">
        <v>0.86045393455087804</v>
      </c>
    </row>
    <row r="36" spans="1:6" x14ac:dyDescent="0.2">
      <c r="A36" s="26" t="s">
        <v>190</v>
      </c>
      <c r="B36" s="26" t="s">
        <v>189</v>
      </c>
      <c r="C36" s="26" t="s">
        <v>137</v>
      </c>
      <c r="D36" s="27">
        <v>11500000</v>
      </c>
      <c r="E36" s="28">
        <v>8251.25</v>
      </c>
      <c r="F36" s="29">
        <v>0.84682569828661702</v>
      </c>
    </row>
    <row r="37" spans="1:6" x14ac:dyDescent="0.2">
      <c r="A37" s="26" t="s">
        <v>133</v>
      </c>
      <c r="B37" s="26" t="s">
        <v>132</v>
      </c>
      <c r="C37" s="26" t="s">
        <v>134</v>
      </c>
      <c r="D37" s="27">
        <v>900000</v>
      </c>
      <c r="E37" s="28">
        <v>7477.65</v>
      </c>
      <c r="F37" s="29">
        <v>0.76743113865086199</v>
      </c>
    </row>
    <row r="38" spans="1:6" x14ac:dyDescent="0.2">
      <c r="A38" s="26" t="s">
        <v>263</v>
      </c>
      <c r="B38" s="26" t="s">
        <v>262</v>
      </c>
      <c r="C38" s="26" t="s">
        <v>131</v>
      </c>
      <c r="D38" s="27">
        <v>1000000</v>
      </c>
      <c r="E38" s="28">
        <v>7446.5</v>
      </c>
      <c r="F38" s="29">
        <v>0.76423421448765905</v>
      </c>
    </row>
    <row r="39" spans="1:6" x14ac:dyDescent="0.2">
      <c r="A39" s="26" t="s">
        <v>107</v>
      </c>
      <c r="B39" s="26" t="s">
        <v>106</v>
      </c>
      <c r="C39" s="26" t="s">
        <v>108</v>
      </c>
      <c r="D39" s="27">
        <v>2000000</v>
      </c>
      <c r="E39" s="28">
        <v>7444</v>
      </c>
      <c r="F39" s="29">
        <v>0.763977639514689</v>
      </c>
    </row>
    <row r="40" spans="1:6" x14ac:dyDescent="0.2">
      <c r="A40" s="26" t="s">
        <v>182</v>
      </c>
      <c r="B40" s="26" t="s">
        <v>181</v>
      </c>
      <c r="C40" s="26" t="s">
        <v>117</v>
      </c>
      <c r="D40" s="27">
        <v>3000000</v>
      </c>
      <c r="E40" s="28">
        <v>7270.5</v>
      </c>
      <c r="F40" s="29">
        <v>0.74617133639058897</v>
      </c>
    </row>
    <row r="41" spans="1:6" x14ac:dyDescent="0.2">
      <c r="A41" s="26" t="s">
        <v>163</v>
      </c>
      <c r="B41" s="26" t="s">
        <v>162</v>
      </c>
      <c r="C41" s="26" t="s">
        <v>147</v>
      </c>
      <c r="D41" s="27">
        <v>1500000</v>
      </c>
      <c r="E41" s="28">
        <v>7149.75</v>
      </c>
      <c r="F41" s="29">
        <v>0.73377876519615104</v>
      </c>
    </row>
    <row r="42" spans="1:6" x14ac:dyDescent="0.2">
      <c r="A42" s="26" t="s">
        <v>188</v>
      </c>
      <c r="B42" s="26" t="s">
        <v>187</v>
      </c>
      <c r="C42" s="26" t="s">
        <v>128</v>
      </c>
      <c r="D42" s="27">
        <v>1500000</v>
      </c>
      <c r="E42" s="28">
        <v>7043.25</v>
      </c>
      <c r="F42" s="29">
        <v>0.72284867134763997</v>
      </c>
    </row>
    <row r="43" spans="1:6" x14ac:dyDescent="0.2">
      <c r="A43" s="26" t="s">
        <v>184</v>
      </c>
      <c r="B43" s="26" t="s">
        <v>183</v>
      </c>
      <c r="C43" s="26" t="s">
        <v>131</v>
      </c>
      <c r="D43" s="27">
        <v>2000000</v>
      </c>
      <c r="E43" s="28">
        <v>7042</v>
      </c>
      <c r="F43" s="29">
        <v>0.722720383861155</v>
      </c>
    </row>
    <row r="44" spans="1:6" x14ac:dyDescent="0.2">
      <c r="A44" s="26" t="s">
        <v>583</v>
      </c>
      <c r="B44" s="26" t="s">
        <v>582</v>
      </c>
      <c r="C44" s="26" t="s">
        <v>137</v>
      </c>
      <c r="D44" s="27">
        <v>2344642</v>
      </c>
      <c r="E44" s="28">
        <v>6727.9502190000003</v>
      </c>
      <c r="F44" s="29">
        <v>0.69048945823266406</v>
      </c>
    </row>
    <row r="45" spans="1:6" x14ac:dyDescent="0.2">
      <c r="A45" s="26" t="s">
        <v>146</v>
      </c>
      <c r="B45" s="26" t="s">
        <v>145</v>
      </c>
      <c r="C45" s="26" t="s">
        <v>147</v>
      </c>
      <c r="D45" s="27">
        <v>1200000</v>
      </c>
      <c r="E45" s="28">
        <v>6552</v>
      </c>
      <c r="F45" s="29">
        <v>0.67243168915908702</v>
      </c>
    </row>
    <row r="46" spans="1:6" x14ac:dyDescent="0.2">
      <c r="A46" s="26" t="s">
        <v>171</v>
      </c>
      <c r="B46" s="26" t="s">
        <v>170</v>
      </c>
      <c r="C46" s="26" t="s">
        <v>120</v>
      </c>
      <c r="D46" s="27">
        <v>2300000</v>
      </c>
      <c r="E46" s="28">
        <v>6024.85</v>
      </c>
      <c r="F46" s="29">
        <v>0.61833029035868803</v>
      </c>
    </row>
    <row r="47" spans="1:6" x14ac:dyDescent="0.2">
      <c r="A47" s="26" t="s">
        <v>177</v>
      </c>
      <c r="B47" s="26" t="s">
        <v>176</v>
      </c>
      <c r="C47" s="26" t="s">
        <v>178</v>
      </c>
      <c r="D47" s="27">
        <v>3700000</v>
      </c>
      <c r="E47" s="28">
        <v>6010.65</v>
      </c>
      <c r="F47" s="29">
        <v>0.61687294451221997</v>
      </c>
    </row>
    <row r="48" spans="1:6" x14ac:dyDescent="0.2">
      <c r="A48" s="26" t="s">
        <v>195</v>
      </c>
      <c r="B48" s="26" t="s">
        <v>194</v>
      </c>
      <c r="C48" s="26" t="s">
        <v>196</v>
      </c>
      <c r="D48" s="27">
        <v>400000</v>
      </c>
      <c r="E48" s="28">
        <v>5720.8</v>
      </c>
      <c r="F48" s="29">
        <v>0.58712564214610896</v>
      </c>
    </row>
    <row r="49" spans="1:9" x14ac:dyDescent="0.2">
      <c r="A49" s="26" t="s">
        <v>532</v>
      </c>
      <c r="B49" s="26" t="s">
        <v>531</v>
      </c>
      <c r="C49" s="26" t="s">
        <v>128</v>
      </c>
      <c r="D49" s="27">
        <v>350000</v>
      </c>
      <c r="E49" s="28">
        <v>5682.4250000000002</v>
      </c>
      <c r="F49" s="29">
        <v>0.58318721631102299</v>
      </c>
    </row>
    <row r="50" spans="1:9" x14ac:dyDescent="0.2">
      <c r="A50" s="26" t="s">
        <v>161</v>
      </c>
      <c r="B50" s="26" t="s">
        <v>160</v>
      </c>
      <c r="C50" s="26" t="s">
        <v>89</v>
      </c>
      <c r="D50" s="27">
        <v>4000000</v>
      </c>
      <c r="E50" s="28">
        <v>5484</v>
      </c>
      <c r="F50" s="29">
        <v>0.56282286070641496</v>
      </c>
    </row>
    <row r="51" spans="1:9" x14ac:dyDescent="0.2">
      <c r="A51" s="26" t="s">
        <v>175</v>
      </c>
      <c r="B51" s="26" t="s">
        <v>174</v>
      </c>
      <c r="C51" s="26" t="s">
        <v>108</v>
      </c>
      <c r="D51" s="27">
        <v>75700</v>
      </c>
      <c r="E51" s="28">
        <v>5019.0992500000002</v>
      </c>
      <c r="F51" s="29">
        <v>0.51511010176047101</v>
      </c>
    </row>
    <row r="52" spans="1:9" x14ac:dyDescent="0.2">
      <c r="A52" s="26" t="s">
        <v>508</v>
      </c>
      <c r="B52" s="26" t="s">
        <v>507</v>
      </c>
      <c r="C52" s="26" t="s">
        <v>169</v>
      </c>
      <c r="D52" s="27">
        <v>33000</v>
      </c>
      <c r="E52" s="28">
        <v>4782.2280000000001</v>
      </c>
      <c r="F52" s="29">
        <v>0.49080000793404799</v>
      </c>
    </row>
    <row r="53" spans="1:9" x14ac:dyDescent="0.2">
      <c r="A53" s="26" t="s">
        <v>585</v>
      </c>
      <c r="B53" s="26" t="s">
        <v>584</v>
      </c>
      <c r="C53" s="26" t="s">
        <v>166</v>
      </c>
      <c r="D53" s="27">
        <v>3500000</v>
      </c>
      <c r="E53" s="28">
        <v>4229.75</v>
      </c>
      <c r="F53" s="29">
        <v>0.43409919676749797</v>
      </c>
    </row>
    <row r="54" spans="1:9" x14ac:dyDescent="0.2">
      <c r="A54" s="26" t="s">
        <v>265</v>
      </c>
      <c r="B54" s="26" t="s">
        <v>264</v>
      </c>
      <c r="C54" s="26" t="s">
        <v>243</v>
      </c>
      <c r="D54" s="27">
        <v>974641</v>
      </c>
      <c r="E54" s="28">
        <v>4158.7931470000003</v>
      </c>
      <c r="F54" s="29">
        <v>0.42681689571130099</v>
      </c>
    </row>
    <row r="55" spans="1:9" x14ac:dyDescent="0.2">
      <c r="A55" s="26" t="s">
        <v>284</v>
      </c>
      <c r="B55" s="26" t="s">
        <v>283</v>
      </c>
      <c r="C55" s="26" t="s">
        <v>243</v>
      </c>
      <c r="D55" s="27">
        <v>1000000</v>
      </c>
      <c r="E55" s="28">
        <v>2703</v>
      </c>
      <c r="F55" s="29">
        <v>0.27740886077487997</v>
      </c>
    </row>
    <row r="56" spans="1:9" x14ac:dyDescent="0.2">
      <c r="A56" s="26" t="s">
        <v>417</v>
      </c>
      <c r="B56" s="26" t="s">
        <v>416</v>
      </c>
      <c r="C56" s="26" t="s">
        <v>89</v>
      </c>
      <c r="D56" s="27">
        <v>4500000</v>
      </c>
      <c r="E56" s="28">
        <v>2198.25</v>
      </c>
      <c r="F56" s="29">
        <v>0.22560637373229001</v>
      </c>
    </row>
    <row r="57" spans="1:9" x14ac:dyDescent="0.2">
      <c r="A57" s="30" t="s">
        <v>32</v>
      </c>
      <c r="B57" s="30"/>
      <c r="C57" s="30"/>
      <c r="D57" s="31"/>
      <c r="E57" s="32">
        <f>SUM(E7:E56)</f>
        <v>931411.19643600017</v>
      </c>
      <c r="F57" s="33">
        <f>SUM(F7:F56)</f>
        <v>95.590721019710855</v>
      </c>
      <c r="G57" s="18"/>
      <c r="H57" s="18"/>
      <c r="I57" s="18"/>
    </row>
    <row r="58" spans="1:9" x14ac:dyDescent="0.2">
      <c r="A58" s="26"/>
      <c r="B58" s="26"/>
      <c r="C58" s="26"/>
      <c r="D58" s="34"/>
      <c r="E58" s="28"/>
      <c r="F58" s="29"/>
    </row>
    <row r="59" spans="1:9" x14ac:dyDescent="0.2">
      <c r="A59" s="30" t="s">
        <v>227</v>
      </c>
      <c r="B59" s="26"/>
      <c r="C59" s="26"/>
      <c r="D59" s="34"/>
      <c r="E59" s="28"/>
      <c r="F59" s="29"/>
    </row>
    <row r="60" spans="1:9" x14ac:dyDescent="0.2">
      <c r="A60" s="26"/>
      <c r="B60" s="26" t="s">
        <v>764</v>
      </c>
      <c r="C60" s="26" t="s">
        <v>134</v>
      </c>
      <c r="D60" s="27">
        <v>73500</v>
      </c>
      <c r="E60" s="28">
        <v>7.3499999999999998E-3</v>
      </c>
      <c r="F60" s="29">
        <v>7.5433042053102702E-7</v>
      </c>
    </row>
    <row r="61" spans="1:9" x14ac:dyDescent="0.2">
      <c r="A61" s="26"/>
      <c r="B61" s="26" t="s">
        <v>785</v>
      </c>
      <c r="C61" s="26" t="s">
        <v>392</v>
      </c>
      <c r="D61" s="27">
        <v>45000</v>
      </c>
      <c r="E61" s="28">
        <v>4.4999999999999997E-3</v>
      </c>
      <c r="F61" s="29">
        <v>4.6183495134552699E-7</v>
      </c>
    </row>
    <row r="62" spans="1:9" x14ac:dyDescent="0.2">
      <c r="A62" s="26" t="s">
        <v>563</v>
      </c>
      <c r="B62" s="26" t="s">
        <v>780</v>
      </c>
      <c r="C62" s="26" t="s">
        <v>392</v>
      </c>
      <c r="D62" s="27">
        <v>38000</v>
      </c>
      <c r="E62" s="28">
        <v>3.8E-3</v>
      </c>
      <c r="F62" s="29">
        <v>3.8999395891399998E-7</v>
      </c>
    </row>
    <row r="63" spans="1:9" x14ac:dyDescent="0.2">
      <c r="A63" s="30" t="s">
        <v>32</v>
      </c>
      <c r="B63" s="30"/>
      <c r="C63" s="30"/>
      <c r="D63" s="31"/>
      <c r="E63" s="32">
        <f>SUM(E59:E62)</f>
        <v>1.5650000000000001E-2</v>
      </c>
      <c r="F63" s="33">
        <f>SUM(F59:F62)</f>
        <v>1.6061593307905539E-6</v>
      </c>
      <c r="G63" s="18"/>
      <c r="H63" s="18"/>
      <c r="I63" s="18"/>
    </row>
    <row r="64" spans="1:9" x14ac:dyDescent="0.2">
      <c r="A64" s="26"/>
      <c r="B64" s="26"/>
      <c r="C64" s="26"/>
      <c r="D64" s="34"/>
      <c r="E64" s="28"/>
      <c r="F64" s="29"/>
    </row>
    <row r="65" spans="1:9" x14ac:dyDescent="0.2">
      <c r="A65" s="30" t="s">
        <v>33</v>
      </c>
      <c r="B65" s="30"/>
      <c r="C65" s="30"/>
      <c r="D65" s="31"/>
      <c r="E65" s="32">
        <f>E57+E63</f>
        <v>931411.21208600013</v>
      </c>
      <c r="F65" s="33">
        <f>F57+F63</f>
        <v>95.590722625870185</v>
      </c>
      <c r="G65" s="18"/>
      <c r="H65" s="18"/>
      <c r="I65" s="18"/>
    </row>
    <row r="66" spans="1:9" x14ac:dyDescent="0.2">
      <c r="A66" s="30"/>
      <c r="B66" s="30"/>
      <c r="C66" s="30"/>
      <c r="D66" s="31"/>
      <c r="E66" s="32"/>
      <c r="F66" s="33"/>
      <c r="G66" s="18"/>
      <c r="H66" s="18"/>
      <c r="I66" s="18"/>
    </row>
    <row r="67" spans="1:9" x14ac:dyDescent="0.2">
      <c r="A67" s="30" t="s">
        <v>35</v>
      </c>
      <c r="B67" s="30"/>
      <c r="C67" s="30"/>
      <c r="D67" s="31"/>
      <c r="E67" s="32">
        <f>E69-(E57+E63)</f>
        <v>42962.855292299879</v>
      </c>
      <c r="F67" s="33">
        <f>F69-(F57+F63)</f>
        <v>4.4092773741298146</v>
      </c>
      <c r="G67" s="18"/>
      <c r="H67" s="18"/>
      <c r="I67" s="18"/>
    </row>
    <row r="68" spans="1:9" x14ac:dyDescent="0.2">
      <c r="A68" s="30"/>
      <c r="B68" s="30"/>
      <c r="C68" s="30"/>
      <c r="D68" s="31"/>
      <c r="E68" s="32"/>
      <c r="F68" s="33"/>
      <c r="G68" s="18"/>
      <c r="H68" s="18"/>
      <c r="I68" s="18"/>
    </row>
    <row r="69" spans="1:9" x14ac:dyDescent="0.2">
      <c r="A69" s="35" t="s">
        <v>34</v>
      </c>
      <c r="B69" s="35"/>
      <c r="C69" s="35"/>
      <c r="D69" s="36"/>
      <c r="E69" s="37">
        <v>974374.06737830001</v>
      </c>
      <c r="F69" s="38">
        <v>100</v>
      </c>
      <c r="G69" s="18"/>
      <c r="H69" s="18"/>
      <c r="I69" s="18"/>
    </row>
    <row r="70" spans="1:9" x14ac:dyDescent="0.2">
      <c r="F70" s="20" t="s">
        <v>549</v>
      </c>
    </row>
    <row r="71" spans="1:9" x14ac:dyDescent="0.2">
      <c r="A71" s="18" t="s">
        <v>36</v>
      </c>
      <c r="F71" s="20"/>
    </row>
    <row r="72" spans="1:9" x14ac:dyDescent="0.2">
      <c r="A72" s="18" t="s">
        <v>762</v>
      </c>
      <c r="F72" s="20"/>
    </row>
    <row r="74" spans="1:9" x14ac:dyDescent="0.2">
      <c r="A74" s="18" t="s">
        <v>37</v>
      </c>
    </row>
    <row r="75" spans="1:9" x14ac:dyDescent="0.2">
      <c r="A75" s="18" t="s">
        <v>38</v>
      </c>
    </row>
    <row r="76" spans="1:9" x14ac:dyDescent="0.2">
      <c r="A76" s="18" t="s">
        <v>39</v>
      </c>
      <c r="B76" s="18"/>
      <c r="C76" s="39" t="s">
        <v>41</v>
      </c>
      <c r="D76" s="19" t="s">
        <v>40</v>
      </c>
    </row>
    <row r="77" spans="1:9" x14ac:dyDescent="0.2">
      <c r="A77" s="9" t="s">
        <v>59</v>
      </c>
      <c r="C77" s="40">
        <v>976.7269</v>
      </c>
      <c r="D77" s="40">
        <v>937.01170000000002</v>
      </c>
    </row>
    <row r="78" spans="1:9" x14ac:dyDescent="0.2">
      <c r="A78" s="9" t="s">
        <v>81</v>
      </c>
      <c r="C78" s="40">
        <v>51.726799999999997</v>
      </c>
      <c r="D78" s="40">
        <v>46.084099999999999</v>
      </c>
    </row>
    <row r="79" spans="1:9" x14ac:dyDescent="0.2">
      <c r="A79" s="9" t="s">
        <v>62</v>
      </c>
      <c r="C79" s="40">
        <v>1056.9426000000001</v>
      </c>
      <c r="D79" s="40">
        <v>1017.5819</v>
      </c>
    </row>
    <row r="80" spans="1:9" x14ac:dyDescent="0.2">
      <c r="A80" s="9" t="s">
        <v>82</v>
      </c>
      <c r="C80" s="40">
        <v>57.663200000000003</v>
      </c>
      <c r="D80" s="40">
        <v>51.971899999999998</v>
      </c>
    </row>
    <row r="82" spans="1:4" x14ac:dyDescent="0.2">
      <c r="A82" s="18" t="s">
        <v>43</v>
      </c>
    </row>
    <row r="83" spans="1:4" x14ac:dyDescent="0.2">
      <c r="A83" s="86" t="s">
        <v>56</v>
      </c>
      <c r="B83" s="87"/>
      <c r="C83" s="43" t="s">
        <v>57</v>
      </c>
    </row>
    <row r="84" spans="1:4" x14ac:dyDescent="0.2">
      <c r="A84" s="82" t="s">
        <v>81</v>
      </c>
      <c r="B84" s="83"/>
      <c r="C84" s="44">
        <v>3.5</v>
      </c>
    </row>
    <row r="85" spans="1:4" x14ac:dyDescent="0.2">
      <c r="A85" s="82" t="s">
        <v>82</v>
      </c>
      <c r="B85" s="83"/>
      <c r="C85" s="44">
        <v>3.5</v>
      </c>
    </row>
    <row r="86" spans="1:4" x14ac:dyDescent="0.2">
      <c r="A86" s="9" t="s">
        <v>58</v>
      </c>
    </row>
    <row r="87" spans="1:4" x14ac:dyDescent="0.2">
      <c r="A87" s="9" t="s">
        <v>42</v>
      </c>
    </row>
    <row r="89" spans="1:4" x14ac:dyDescent="0.2">
      <c r="A89" s="18" t="s">
        <v>224</v>
      </c>
      <c r="D89" s="45">
        <v>9.6638565977958696E-2</v>
      </c>
    </row>
    <row r="91" spans="1:4" x14ac:dyDescent="0.2">
      <c r="A91" s="88" t="s">
        <v>772</v>
      </c>
      <c r="B91" s="88"/>
      <c r="C91" s="88"/>
      <c r="D91" s="41" t="s">
        <v>44</v>
      </c>
    </row>
    <row r="92" spans="1:4" x14ac:dyDescent="0.2">
      <c r="A92" s="9" t="s">
        <v>770</v>
      </c>
    </row>
    <row r="93" spans="1:4" x14ac:dyDescent="0.2">
      <c r="A93" s="52" t="s">
        <v>771</v>
      </c>
    </row>
    <row r="95" spans="1:4" x14ac:dyDescent="0.2">
      <c r="A95" s="18" t="s">
        <v>773</v>
      </c>
    </row>
    <row r="96" spans="1:4" x14ac:dyDescent="0.2">
      <c r="A96" s="18"/>
    </row>
    <row r="97" spans="1:1" x14ac:dyDescent="0.2">
      <c r="A97" s="49" t="s">
        <v>766</v>
      </c>
    </row>
    <row r="98" spans="1:1" x14ac:dyDescent="0.2">
      <c r="A98" s="50"/>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51"/>
    </row>
    <row r="109" spans="1:1" x14ac:dyDescent="0.2">
      <c r="A109" s="51"/>
    </row>
    <row r="110" spans="1:1" x14ac:dyDescent="0.2">
      <c r="A110" s="51"/>
    </row>
    <row r="111" spans="1:1" x14ac:dyDescent="0.2">
      <c r="A111" s="49" t="s">
        <v>783</v>
      </c>
    </row>
    <row r="112" spans="1:1" x14ac:dyDescent="0.2">
      <c r="A112" s="51"/>
    </row>
    <row r="113" spans="1:1" x14ac:dyDescent="0.2">
      <c r="A113" s="49" t="s">
        <v>767</v>
      </c>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51"/>
    </row>
    <row r="127" spans="1:1" x14ac:dyDescent="0.2">
      <c r="A127" s="18" t="s">
        <v>786</v>
      </c>
    </row>
  </sheetData>
  <mergeCells count="5">
    <mergeCell ref="A1:F1"/>
    <mergeCell ref="A83:B83"/>
    <mergeCell ref="A84:B84"/>
    <mergeCell ref="A85:B85"/>
    <mergeCell ref="A91:C91"/>
  </mergeCells>
  <conditionalFormatting sqref="F2:F3 F5:F65538">
    <cfRule type="cellIs" dxfId="35" priority="1" stopIfTrue="1" operator="between">
      <formula>0.009</formula>
      <formula>-0.009</formula>
    </cfRule>
  </conditionalFormatting>
  <hyperlinks>
    <hyperlink ref="A93" r:id="rId1"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1"/>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17</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88</v>
      </c>
      <c r="B7" s="26" t="s">
        <v>87</v>
      </c>
      <c r="C7" s="26" t="s">
        <v>89</v>
      </c>
      <c r="D7" s="27">
        <v>1075000</v>
      </c>
      <c r="E7" s="28">
        <v>14884.45</v>
      </c>
      <c r="F7" s="29">
        <v>5.4832736307395997</v>
      </c>
    </row>
    <row r="8" spans="1:6" x14ac:dyDescent="0.2">
      <c r="A8" s="26" t="s">
        <v>91</v>
      </c>
      <c r="B8" s="26" t="s">
        <v>90</v>
      </c>
      <c r="C8" s="26" t="s">
        <v>89</v>
      </c>
      <c r="D8" s="27">
        <v>1650000</v>
      </c>
      <c r="E8" s="28">
        <v>12264.45</v>
      </c>
      <c r="F8" s="29">
        <v>4.5180933981789302</v>
      </c>
    </row>
    <row r="9" spans="1:6" x14ac:dyDescent="0.2">
      <c r="A9" s="26" t="s">
        <v>110</v>
      </c>
      <c r="B9" s="26" t="s">
        <v>109</v>
      </c>
      <c r="C9" s="26" t="s">
        <v>94</v>
      </c>
      <c r="D9" s="27">
        <v>1000000</v>
      </c>
      <c r="E9" s="28">
        <v>10792.5</v>
      </c>
      <c r="F9" s="29">
        <v>3.9758426182866802</v>
      </c>
    </row>
    <row r="10" spans="1:6" x14ac:dyDescent="0.2">
      <c r="A10" s="26" t="s">
        <v>122</v>
      </c>
      <c r="B10" s="26" t="s">
        <v>121</v>
      </c>
      <c r="C10" s="26" t="s">
        <v>123</v>
      </c>
      <c r="D10" s="27">
        <v>600000</v>
      </c>
      <c r="E10" s="28">
        <v>9515.4</v>
      </c>
      <c r="F10" s="29">
        <v>3.5053725133236102</v>
      </c>
    </row>
    <row r="11" spans="1:6" x14ac:dyDescent="0.2">
      <c r="A11" s="26" t="s">
        <v>93</v>
      </c>
      <c r="B11" s="26" t="s">
        <v>92</v>
      </c>
      <c r="C11" s="26" t="s">
        <v>94</v>
      </c>
      <c r="D11" s="27">
        <v>575000</v>
      </c>
      <c r="E11" s="28">
        <v>9013.4125000000004</v>
      </c>
      <c r="F11" s="29">
        <v>3.32044563851729</v>
      </c>
    </row>
    <row r="12" spans="1:6" x14ac:dyDescent="0.2">
      <c r="A12" s="26" t="s">
        <v>477</v>
      </c>
      <c r="B12" s="26" t="s">
        <v>476</v>
      </c>
      <c r="C12" s="26" t="s">
        <v>478</v>
      </c>
      <c r="D12" s="27">
        <v>6073962</v>
      </c>
      <c r="E12" s="28">
        <v>7720.0057020000004</v>
      </c>
      <c r="F12" s="29">
        <v>2.8439682819946999</v>
      </c>
    </row>
    <row r="13" spans="1:6" x14ac:dyDescent="0.2">
      <c r="A13" s="26" t="s">
        <v>488</v>
      </c>
      <c r="B13" s="26" t="s">
        <v>487</v>
      </c>
      <c r="C13" s="26" t="s">
        <v>131</v>
      </c>
      <c r="D13" s="27">
        <v>700000</v>
      </c>
      <c r="E13" s="28">
        <v>7082.25</v>
      </c>
      <c r="F13" s="29">
        <v>2.6090258404781901</v>
      </c>
    </row>
    <row r="14" spans="1:6" x14ac:dyDescent="0.2">
      <c r="A14" s="26" t="s">
        <v>587</v>
      </c>
      <c r="B14" s="26" t="s">
        <v>586</v>
      </c>
      <c r="C14" s="26" t="s">
        <v>108</v>
      </c>
      <c r="D14" s="27">
        <v>450000</v>
      </c>
      <c r="E14" s="28">
        <v>6836.1750000000002</v>
      </c>
      <c r="F14" s="29">
        <v>2.5183744184448398</v>
      </c>
    </row>
    <row r="15" spans="1:6" x14ac:dyDescent="0.2">
      <c r="A15" s="26" t="s">
        <v>510</v>
      </c>
      <c r="B15" s="26" t="s">
        <v>509</v>
      </c>
      <c r="C15" s="26" t="s">
        <v>166</v>
      </c>
      <c r="D15" s="27">
        <v>900000</v>
      </c>
      <c r="E15" s="28">
        <v>6818.4</v>
      </c>
      <c r="F15" s="29">
        <v>2.5118262968288998</v>
      </c>
    </row>
    <row r="16" spans="1:6" x14ac:dyDescent="0.2">
      <c r="A16" s="26" t="s">
        <v>127</v>
      </c>
      <c r="B16" s="26" t="s">
        <v>126</v>
      </c>
      <c r="C16" s="26" t="s">
        <v>128</v>
      </c>
      <c r="D16" s="27">
        <v>500000</v>
      </c>
      <c r="E16" s="28">
        <v>6307.75</v>
      </c>
      <c r="F16" s="29">
        <v>2.32370824883</v>
      </c>
    </row>
    <row r="17" spans="1:6" x14ac:dyDescent="0.2">
      <c r="A17" s="26" t="s">
        <v>101</v>
      </c>
      <c r="B17" s="26" t="s">
        <v>100</v>
      </c>
      <c r="C17" s="26" t="s">
        <v>102</v>
      </c>
      <c r="D17" s="27">
        <v>850000</v>
      </c>
      <c r="E17" s="28">
        <v>6281.5</v>
      </c>
      <c r="F17" s="29">
        <v>2.3140380270343099</v>
      </c>
    </row>
    <row r="18" spans="1:6" x14ac:dyDescent="0.2">
      <c r="A18" s="26" t="s">
        <v>520</v>
      </c>
      <c r="B18" s="26" t="s">
        <v>519</v>
      </c>
      <c r="C18" s="26" t="s">
        <v>169</v>
      </c>
      <c r="D18" s="27">
        <v>282387</v>
      </c>
      <c r="E18" s="28">
        <v>6054.9420540000001</v>
      </c>
      <c r="F18" s="29">
        <v>2.2305764808477599</v>
      </c>
    </row>
    <row r="19" spans="1:6" x14ac:dyDescent="0.2">
      <c r="A19" s="26" t="s">
        <v>494</v>
      </c>
      <c r="B19" s="26" t="s">
        <v>493</v>
      </c>
      <c r="C19" s="26" t="s">
        <v>147</v>
      </c>
      <c r="D19" s="27">
        <v>2317530</v>
      </c>
      <c r="E19" s="28">
        <v>5944.4644500000004</v>
      </c>
      <c r="F19" s="29">
        <v>2.18987770240446</v>
      </c>
    </row>
    <row r="20" spans="1:6" x14ac:dyDescent="0.2">
      <c r="A20" s="26" t="s">
        <v>216</v>
      </c>
      <c r="B20" s="26" t="s">
        <v>215</v>
      </c>
      <c r="C20" s="26" t="s">
        <v>217</v>
      </c>
      <c r="D20" s="27">
        <v>1060000</v>
      </c>
      <c r="E20" s="28">
        <v>5901.02</v>
      </c>
      <c r="F20" s="29">
        <v>2.1738732274600001</v>
      </c>
    </row>
    <row r="21" spans="1:6" x14ac:dyDescent="0.2">
      <c r="A21" s="26" t="s">
        <v>589</v>
      </c>
      <c r="B21" s="26" t="s">
        <v>588</v>
      </c>
      <c r="C21" s="26" t="s">
        <v>134</v>
      </c>
      <c r="D21" s="27">
        <v>1500000</v>
      </c>
      <c r="E21" s="28">
        <v>5680.5</v>
      </c>
      <c r="F21" s="29">
        <v>2.09263599658814</v>
      </c>
    </row>
    <row r="22" spans="1:6" x14ac:dyDescent="0.2">
      <c r="A22" s="26" t="s">
        <v>114</v>
      </c>
      <c r="B22" s="26" t="s">
        <v>113</v>
      </c>
      <c r="C22" s="26" t="s">
        <v>89</v>
      </c>
      <c r="D22" s="27">
        <v>310000</v>
      </c>
      <c r="E22" s="28">
        <v>5551.3249999999998</v>
      </c>
      <c r="F22" s="29">
        <v>2.0450492956182802</v>
      </c>
    </row>
    <row r="23" spans="1:6" x14ac:dyDescent="0.2">
      <c r="A23" s="26" t="s">
        <v>240</v>
      </c>
      <c r="B23" s="26" t="s">
        <v>239</v>
      </c>
      <c r="C23" s="26" t="s">
        <v>217</v>
      </c>
      <c r="D23" s="27">
        <v>700000</v>
      </c>
      <c r="E23" s="28">
        <v>5476.8</v>
      </c>
      <c r="F23" s="29">
        <v>2.0175950754535501</v>
      </c>
    </row>
    <row r="24" spans="1:6" x14ac:dyDescent="0.2">
      <c r="A24" s="26" t="s">
        <v>492</v>
      </c>
      <c r="B24" s="26" t="s">
        <v>491</v>
      </c>
      <c r="C24" s="26" t="s">
        <v>202</v>
      </c>
      <c r="D24" s="27">
        <v>120000</v>
      </c>
      <c r="E24" s="28">
        <v>5345.22</v>
      </c>
      <c r="F24" s="29">
        <v>1.9691223979725101</v>
      </c>
    </row>
    <row r="25" spans="1:6" x14ac:dyDescent="0.2">
      <c r="A25" s="26" t="s">
        <v>591</v>
      </c>
      <c r="B25" s="26" t="s">
        <v>590</v>
      </c>
      <c r="C25" s="26" t="s">
        <v>134</v>
      </c>
      <c r="D25" s="27">
        <v>2900000</v>
      </c>
      <c r="E25" s="28">
        <v>5311.35</v>
      </c>
      <c r="F25" s="29">
        <v>1.95664504893555</v>
      </c>
    </row>
    <row r="26" spans="1:6" x14ac:dyDescent="0.2">
      <c r="A26" s="26" t="s">
        <v>231</v>
      </c>
      <c r="B26" s="26" t="s">
        <v>230</v>
      </c>
      <c r="C26" s="26" t="s">
        <v>150</v>
      </c>
      <c r="D26" s="27">
        <v>2415915</v>
      </c>
      <c r="E26" s="28">
        <v>5248.5753379999996</v>
      </c>
      <c r="F26" s="29">
        <v>1.9335195287569</v>
      </c>
    </row>
    <row r="27" spans="1:6" x14ac:dyDescent="0.2">
      <c r="A27" s="26" t="s">
        <v>171</v>
      </c>
      <c r="B27" s="26" t="s">
        <v>170</v>
      </c>
      <c r="C27" s="26" t="s">
        <v>120</v>
      </c>
      <c r="D27" s="27">
        <v>1965841</v>
      </c>
      <c r="E27" s="28">
        <v>5149.5204999999996</v>
      </c>
      <c r="F27" s="29">
        <v>1.8970287762465501</v>
      </c>
    </row>
    <row r="28" spans="1:6" x14ac:dyDescent="0.2">
      <c r="A28" s="26" t="s">
        <v>98</v>
      </c>
      <c r="B28" s="26" t="s">
        <v>97</v>
      </c>
      <c r="C28" s="26" t="s">
        <v>99</v>
      </c>
      <c r="D28" s="27">
        <v>300000</v>
      </c>
      <c r="E28" s="28">
        <v>5083.05</v>
      </c>
      <c r="F28" s="29">
        <v>1.8725417485181499</v>
      </c>
    </row>
    <row r="29" spans="1:6" x14ac:dyDescent="0.2">
      <c r="A29" s="26" t="s">
        <v>133</v>
      </c>
      <c r="B29" s="26" t="s">
        <v>132</v>
      </c>
      <c r="C29" s="26" t="s">
        <v>134</v>
      </c>
      <c r="D29" s="27">
        <v>600000</v>
      </c>
      <c r="E29" s="28">
        <v>4985.1000000000004</v>
      </c>
      <c r="F29" s="29">
        <v>1.8364580066176399</v>
      </c>
    </row>
    <row r="30" spans="1:6" x14ac:dyDescent="0.2">
      <c r="A30" s="26" t="s">
        <v>182</v>
      </c>
      <c r="B30" s="26" t="s">
        <v>181</v>
      </c>
      <c r="C30" s="26" t="s">
        <v>117</v>
      </c>
      <c r="D30" s="27">
        <v>2000000</v>
      </c>
      <c r="E30" s="28">
        <v>4847</v>
      </c>
      <c r="F30" s="29">
        <v>1.78558343023725</v>
      </c>
    </row>
    <row r="31" spans="1:6" x14ac:dyDescent="0.2">
      <c r="A31" s="26" t="s">
        <v>593</v>
      </c>
      <c r="B31" s="26" t="s">
        <v>592</v>
      </c>
      <c r="C31" s="26" t="s">
        <v>196</v>
      </c>
      <c r="D31" s="27">
        <v>1450000</v>
      </c>
      <c r="E31" s="28">
        <v>4589.25</v>
      </c>
      <c r="F31" s="29">
        <v>1.69063106193858</v>
      </c>
    </row>
    <row r="32" spans="1:6" x14ac:dyDescent="0.2">
      <c r="A32" s="26" t="s">
        <v>136</v>
      </c>
      <c r="B32" s="26" t="s">
        <v>135</v>
      </c>
      <c r="C32" s="26" t="s">
        <v>137</v>
      </c>
      <c r="D32" s="27">
        <v>1600000</v>
      </c>
      <c r="E32" s="28">
        <v>4568</v>
      </c>
      <c r="F32" s="29">
        <v>1.68280278715159</v>
      </c>
    </row>
    <row r="33" spans="1:6" x14ac:dyDescent="0.2">
      <c r="A33" s="26" t="s">
        <v>595</v>
      </c>
      <c r="B33" s="26" t="s">
        <v>594</v>
      </c>
      <c r="C33" s="26" t="s">
        <v>89</v>
      </c>
      <c r="D33" s="27">
        <v>320000</v>
      </c>
      <c r="E33" s="28">
        <v>4448.16</v>
      </c>
      <c r="F33" s="29">
        <v>1.63865500124698</v>
      </c>
    </row>
    <row r="34" spans="1:6" x14ac:dyDescent="0.2">
      <c r="A34" s="26" t="s">
        <v>597</v>
      </c>
      <c r="B34" s="26" t="s">
        <v>596</v>
      </c>
      <c r="C34" s="26" t="s">
        <v>94</v>
      </c>
      <c r="D34" s="27">
        <v>100000</v>
      </c>
      <c r="E34" s="28">
        <v>4200.2</v>
      </c>
      <c r="F34" s="29">
        <v>1.54730916519136</v>
      </c>
    </row>
    <row r="35" spans="1:6" x14ac:dyDescent="0.2">
      <c r="A35" s="26" t="s">
        <v>575</v>
      </c>
      <c r="B35" s="26" t="s">
        <v>574</v>
      </c>
      <c r="C35" s="26" t="s">
        <v>166</v>
      </c>
      <c r="D35" s="27">
        <v>375000</v>
      </c>
      <c r="E35" s="28">
        <v>4145.625</v>
      </c>
      <c r="F35" s="29">
        <v>1.52720431359136</v>
      </c>
    </row>
    <row r="36" spans="1:6" x14ac:dyDescent="0.2">
      <c r="A36" s="26" t="s">
        <v>130</v>
      </c>
      <c r="B36" s="26" t="s">
        <v>129</v>
      </c>
      <c r="C36" s="26" t="s">
        <v>131</v>
      </c>
      <c r="D36" s="27">
        <v>100000</v>
      </c>
      <c r="E36" s="28">
        <v>4131.95</v>
      </c>
      <c r="F36" s="29">
        <v>1.5221665885225499</v>
      </c>
    </row>
    <row r="37" spans="1:6" x14ac:dyDescent="0.2">
      <c r="A37" s="26" t="s">
        <v>223</v>
      </c>
      <c r="B37" s="26" t="s">
        <v>222</v>
      </c>
      <c r="C37" s="26" t="s">
        <v>89</v>
      </c>
      <c r="D37" s="27">
        <v>4300000</v>
      </c>
      <c r="E37" s="28">
        <v>4128</v>
      </c>
      <c r="F37" s="29">
        <v>1.52071145038568</v>
      </c>
    </row>
    <row r="38" spans="1:6" x14ac:dyDescent="0.2">
      <c r="A38" s="26" t="s">
        <v>247</v>
      </c>
      <c r="B38" s="26" t="s">
        <v>246</v>
      </c>
      <c r="C38" s="26" t="s">
        <v>108</v>
      </c>
      <c r="D38" s="27">
        <v>170000</v>
      </c>
      <c r="E38" s="28">
        <v>3959.13</v>
      </c>
      <c r="F38" s="29">
        <v>1.45850153211372</v>
      </c>
    </row>
    <row r="39" spans="1:6" x14ac:dyDescent="0.2">
      <c r="A39" s="26" t="s">
        <v>599</v>
      </c>
      <c r="B39" s="26" t="s">
        <v>598</v>
      </c>
      <c r="C39" s="26" t="s">
        <v>131</v>
      </c>
      <c r="D39" s="27">
        <v>140000</v>
      </c>
      <c r="E39" s="28">
        <v>3940.09</v>
      </c>
      <c r="F39" s="29">
        <v>1.4514873979045799</v>
      </c>
    </row>
    <row r="40" spans="1:6" x14ac:dyDescent="0.2">
      <c r="A40" s="26" t="s">
        <v>601</v>
      </c>
      <c r="B40" s="26" t="s">
        <v>600</v>
      </c>
      <c r="C40" s="26" t="s">
        <v>131</v>
      </c>
      <c r="D40" s="27">
        <v>110000</v>
      </c>
      <c r="E40" s="28">
        <v>3575.44</v>
      </c>
      <c r="F40" s="29">
        <v>1.31715420255983</v>
      </c>
    </row>
    <row r="41" spans="1:6" x14ac:dyDescent="0.2">
      <c r="A41" s="26" t="s">
        <v>603</v>
      </c>
      <c r="B41" s="26" t="s">
        <v>602</v>
      </c>
      <c r="C41" s="26" t="s">
        <v>131</v>
      </c>
      <c r="D41" s="27">
        <v>550000</v>
      </c>
      <c r="E41" s="28">
        <v>3208.4250000000002</v>
      </c>
      <c r="F41" s="29">
        <v>1.1819497662799601</v>
      </c>
    </row>
    <row r="42" spans="1:6" x14ac:dyDescent="0.2">
      <c r="A42" s="26" t="s">
        <v>496</v>
      </c>
      <c r="B42" s="26" t="s">
        <v>495</v>
      </c>
      <c r="C42" s="26" t="s">
        <v>344</v>
      </c>
      <c r="D42" s="27">
        <v>491969</v>
      </c>
      <c r="E42" s="28">
        <v>3180.0876159999998</v>
      </c>
      <c r="F42" s="29">
        <v>1.1715105743412999</v>
      </c>
    </row>
    <row r="43" spans="1:6" x14ac:dyDescent="0.2">
      <c r="A43" s="26" t="s">
        <v>312</v>
      </c>
      <c r="B43" s="26" t="s">
        <v>311</v>
      </c>
      <c r="C43" s="26" t="s">
        <v>229</v>
      </c>
      <c r="D43" s="27">
        <v>250000</v>
      </c>
      <c r="E43" s="28">
        <v>3054.375</v>
      </c>
      <c r="F43" s="29">
        <v>1.1251993789418</v>
      </c>
    </row>
    <row r="44" spans="1:6" x14ac:dyDescent="0.2">
      <c r="A44" s="26" t="s">
        <v>605</v>
      </c>
      <c r="B44" s="26" t="s">
        <v>604</v>
      </c>
      <c r="C44" s="26" t="s">
        <v>131</v>
      </c>
      <c r="D44" s="27">
        <v>95000</v>
      </c>
      <c r="E44" s="28">
        <v>3041.7575000000002</v>
      </c>
      <c r="F44" s="29">
        <v>1.12055122566534</v>
      </c>
    </row>
    <row r="45" spans="1:6" x14ac:dyDescent="0.2">
      <c r="A45" s="26" t="s">
        <v>190</v>
      </c>
      <c r="B45" s="26" t="s">
        <v>189</v>
      </c>
      <c r="C45" s="26" t="s">
        <v>137</v>
      </c>
      <c r="D45" s="27">
        <v>4000000</v>
      </c>
      <c r="E45" s="28">
        <v>2870</v>
      </c>
      <c r="F45" s="29">
        <v>1.0572775829958601</v>
      </c>
    </row>
    <row r="46" spans="1:6" x14ac:dyDescent="0.2">
      <c r="A46" s="26" t="s">
        <v>490</v>
      </c>
      <c r="B46" s="26" t="s">
        <v>489</v>
      </c>
      <c r="C46" s="26" t="s">
        <v>94</v>
      </c>
      <c r="D46" s="27">
        <v>100000</v>
      </c>
      <c r="E46" s="28">
        <v>2843.2</v>
      </c>
      <c r="F46" s="29">
        <v>1.0474047470292001</v>
      </c>
    </row>
    <row r="47" spans="1:6" x14ac:dyDescent="0.2">
      <c r="A47" s="26" t="s">
        <v>389</v>
      </c>
      <c r="B47" s="26" t="s">
        <v>388</v>
      </c>
      <c r="C47" s="26" t="s">
        <v>169</v>
      </c>
      <c r="D47" s="27">
        <v>150123</v>
      </c>
      <c r="E47" s="28">
        <v>2800.7697499999999</v>
      </c>
      <c r="F47" s="29">
        <v>1.0317738926160001</v>
      </c>
    </row>
    <row r="48" spans="1:6" x14ac:dyDescent="0.2">
      <c r="A48" s="26" t="s">
        <v>161</v>
      </c>
      <c r="B48" s="26" t="s">
        <v>160</v>
      </c>
      <c r="C48" s="26" t="s">
        <v>89</v>
      </c>
      <c r="D48" s="27">
        <v>2000000</v>
      </c>
      <c r="E48" s="28">
        <v>2742</v>
      </c>
      <c r="F48" s="29">
        <v>1.01012373957304</v>
      </c>
    </row>
    <row r="49" spans="1:9" x14ac:dyDescent="0.2">
      <c r="A49" s="26" t="s">
        <v>279</v>
      </c>
      <c r="B49" s="26" t="s">
        <v>278</v>
      </c>
      <c r="C49" s="26" t="s">
        <v>217</v>
      </c>
      <c r="D49" s="27">
        <v>150000</v>
      </c>
      <c r="E49" s="28">
        <v>2481.8249999999998</v>
      </c>
      <c r="F49" s="29">
        <v>0.91427802697515304</v>
      </c>
    </row>
    <row r="50" spans="1:9" x14ac:dyDescent="0.2">
      <c r="A50" s="26" t="s">
        <v>233</v>
      </c>
      <c r="B50" s="26" t="s">
        <v>232</v>
      </c>
      <c r="C50" s="26" t="s">
        <v>142</v>
      </c>
      <c r="D50" s="27">
        <v>1000000</v>
      </c>
      <c r="E50" s="28">
        <v>2385.5</v>
      </c>
      <c r="F50" s="29">
        <v>0.87879291785247804</v>
      </c>
    </row>
    <row r="51" spans="1:9" x14ac:dyDescent="0.2">
      <c r="A51" s="26" t="s">
        <v>425</v>
      </c>
      <c r="B51" s="26" t="s">
        <v>424</v>
      </c>
      <c r="C51" s="26" t="s">
        <v>134</v>
      </c>
      <c r="D51" s="27">
        <v>300000</v>
      </c>
      <c r="E51" s="28">
        <v>2216.25</v>
      </c>
      <c r="F51" s="29">
        <v>0.81644301160786203</v>
      </c>
    </row>
    <row r="52" spans="1:9" x14ac:dyDescent="0.2">
      <c r="A52" s="26" t="s">
        <v>534</v>
      </c>
      <c r="B52" s="26" t="s">
        <v>533</v>
      </c>
      <c r="C52" s="26" t="s">
        <v>169</v>
      </c>
      <c r="D52" s="27">
        <v>3000000</v>
      </c>
      <c r="E52" s="28">
        <v>2085</v>
      </c>
      <c r="F52" s="29">
        <v>0.76809190262939298</v>
      </c>
    </row>
    <row r="53" spans="1:9" x14ac:dyDescent="0.2">
      <c r="A53" s="26" t="s">
        <v>500</v>
      </c>
      <c r="B53" s="26" t="s">
        <v>499</v>
      </c>
      <c r="C53" s="26" t="s">
        <v>202</v>
      </c>
      <c r="D53" s="27">
        <v>500000</v>
      </c>
      <c r="E53" s="28">
        <v>2069.25</v>
      </c>
      <c r="F53" s="29">
        <v>0.76228976955197703</v>
      </c>
    </row>
    <row r="54" spans="1:9" x14ac:dyDescent="0.2">
      <c r="A54" s="26" t="s">
        <v>607</v>
      </c>
      <c r="B54" s="26" t="s">
        <v>606</v>
      </c>
      <c r="C54" s="26" t="s">
        <v>169</v>
      </c>
      <c r="D54" s="27">
        <v>150000</v>
      </c>
      <c r="E54" s="28">
        <v>1828.875</v>
      </c>
      <c r="F54" s="29">
        <v>0.67373816710855206</v>
      </c>
    </row>
    <row r="55" spans="1:9" x14ac:dyDescent="0.2">
      <c r="A55" s="26" t="s">
        <v>198</v>
      </c>
      <c r="B55" s="26" t="s">
        <v>197</v>
      </c>
      <c r="C55" s="26" t="s">
        <v>199</v>
      </c>
      <c r="D55" s="27">
        <v>257205</v>
      </c>
      <c r="E55" s="28">
        <v>1718.7724129999999</v>
      </c>
      <c r="F55" s="29">
        <v>0.63317754095351697</v>
      </c>
    </row>
    <row r="56" spans="1:9" x14ac:dyDescent="0.2">
      <c r="A56" s="26" t="s">
        <v>569</v>
      </c>
      <c r="B56" s="26" t="s">
        <v>568</v>
      </c>
      <c r="C56" s="26" t="s">
        <v>150</v>
      </c>
      <c r="D56" s="27">
        <v>20000</v>
      </c>
      <c r="E56" s="28">
        <v>1543.56</v>
      </c>
      <c r="F56" s="29">
        <v>0.56863114495089995</v>
      </c>
    </row>
    <row r="57" spans="1:9" x14ac:dyDescent="0.2">
      <c r="A57" s="26" t="s">
        <v>571</v>
      </c>
      <c r="B57" s="26" t="s">
        <v>570</v>
      </c>
      <c r="C57" s="26" t="s">
        <v>344</v>
      </c>
      <c r="D57" s="27">
        <v>80000</v>
      </c>
      <c r="E57" s="28">
        <v>1486.48</v>
      </c>
      <c r="F57" s="29">
        <v>0.54760347789954</v>
      </c>
    </row>
    <row r="58" spans="1:9" x14ac:dyDescent="0.2">
      <c r="A58" s="26" t="s">
        <v>104</v>
      </c>
      <c r="B58" s="26" t="s">
        <v>103</v>
      </c>
      <c r="C58" s="26" t="s">
        <v>105</v>
      </c>
      <c r="D58" s="27">
        <v>65000</v>
      </c>
      <c r="E58" s="28">
        <v>1452.6524999999999</v>
      </c>
      <c r="F58" s="29">
        <v>0.53514178541215596</v>
      </c>
    </row>
    <row r="59" spans="1:9" x14ac:dyDescent="0.2">
      <c r="A59" s="26" t="s">
        <v>609</v>
      </c>
      <c r="B59" s="26" t="s">
        <v>608</v>
      </c>
      <c r="C59" s="26" t="s">
        <v>169</v>
      </c>
      <c r="D59" s="27">
        <v>1000000</v>
      </c>
      <c r="E59" s="28">
        <v>1376</v>
      </c>
      <c r="F59" s="29">
        <v>0.506903816795226</v>
      </c>
    </row>
    <row r="60" spans="1:9" x14ac:dyDescent="0.2">
      <c r="A60" s="30" t="s">
        <v>32</v>
      </c>
      <c r="B60" s="30"/>
      <c r="C60" s="30"/>
      <c r="D60" s="31"/>
      <c r="E60" s="32">
        <f>SUM(E7:E59)</f>
        <v>254165.78532300008</v>
      </c>
      <c r="F60" s="33">
        <f>SUM(F7:F59)</f>
        <v>93.631981598099287</v>
      </c>
      <c r="G60" s="18"/>
      <c r="H60" s="18"/>
      <c r="I60" s="18"/>
    </row>
    <row r="61" spans="1:9" x14ac:dyDescent="0.2">
      <c r="A61" s="26"/>
      <c r="B61" s="26"/>
      <c r="C61" s="26"/>
      <c r="D61" s="34"/>
      <c r="E61" s="28"/>
      <c r="F61" s="29"/>
    </row>
    <row r="62" spans="1:9" x14ac:dyDescent="0.2">
      <c r="A62" s="30" t="s">
        <v>291</v>
      </c>
      <c r="B62" s="26"/>
      <c r="C62" s="26"/>
      <c r="D62" s="34"/>
      <c r="E62" s="28"/>
      <c r="F62" s="29"/>
    </row>
    <row r="63" spans="1:9" x14ac:dyDescent="0.2">
      <c r="A63" s="26" t="s">
        <v>324</v>
      </c>
      <c r="B63" s="26" t="s">
        <v>323</v>
      </c>
      <c r="C63" s="26" t="s">
        <v>147</v>
      </c>
      <c r="D63" s="27">
        <v>275000</v>
      </c>
      <c r="E63" s="28">
        <v>5395.7377379999998</v>
      </c>
      <c r="F63" s="29">
        <v>1.98773259725163</v>
      </c>
    </row>
    <row r="64" spans="1:9" x14ac:dyDescent="0.2">
      <c r="A64" s="26" t="s">
        <v>326</v>
      </c>
      <c r="B64" s="26" t="s">
        <v>325</v>
      </c>
      <c r="C64" s="26" t="s">
        <v>229</v>
      </c>
      <c r="D64" s="27">
        <v>200000</v>
      </c>
      <c r="E64" s="28">
        <v>2895.3578000000002</v>
      </c>
      <c r="F64" s="29">
        <v>1.06661912776732</v>
      </c>
    </row>
    <row r="65" spans="1:9" x14ac:dyDescent="0.2">
      <c r="A65" s="30" t="s">
        <v>32</v>
      </c>
      <c r="B65" s="30"/>
      <c r="C65" s="30"/>
      <c r="D65" s="31"/>
      <c r="E65" s="32">
        <f>SUM(E62:E64)</f>
        <v>8291.0955379999996</v>
      </c>
      <c r="F65" s="33">
        <f>SUM(F62:F64)</f>
        <v>3.0543517250189502</v>
      </c>
      <c r="G65" s="18"/>
      <c r="H65" s="18"/>
      <c r="I65" s="18"/>
    </row>
    <row r="66" spans="1:9" x14ac:dyDescent="0.2">
      <c r="A66" s="26"/>
      <c r="B66" s="26"/>
      <c r="C66" s="26"/>
      <c r="D66" s="34"/>
      <c r="E66" s="28"/>
      <c r="F66" s="29"/>
    </row>
    <row r="67" spans="1:9" x14ac:dyDescent="0.2">
      <c r="A67" s="30" t="s">
        <v>33</v>
      </c>
      <c r="B67" s="30"/>
      <c r="C67" s="30"/>
      <c r="D67" s="31"/>
      <c r="E67" s="32">
        <f>E60+E65</f>
        <v>262456.8808610001</v>
      </c>
      <c r="F67" s="33">
        <f>F60+F65</f>
        <v>96.686333323118234</v>
      </c>
      <c r="G67" s="18"/>
      <c r="H67" s="18"/>
      <c r="I67" s="18"/>
    </row>
    <row r="68" spans="1:9" x14ac:dyDescent="0.2">
      <c r="A68" s="30"/>
      <c r="B68" s="30"/>
      <c r="C68" s="30"/>
      <c r="D68" s="31"/>
      <c r="E68" s="32"/>
      <c r="F68" s="33"/>
      <c r="G68" s="18"/>
      <c r="H68" s="18"/>
      <c r="I68" s="18"/>
    </row>
    <row r="69" spans="1:9" x14ac:dyDescent="0.2">
      <c r="A69" s="30" t="s">
        <v>35</v>
      </c>
      <c r="B69" s="30"/>
      <c r="C69" s="30"/>
      <c r="D69" s="31"/>
      <c r="E69" s="32">
        <f>E71-(E60+E65)</f>
        <v>8995.0108803999028</v>
      </c>
      <c r="F69" s="33">
        <f>F71-(F60+F65)</f>
        <v>3.3136666768817662</v>
      </c>
      <c r="G69" s="18"/>
      <c r="H69" s="18"/>
      <c r="I69" s="18"/>
    </row>
    <row r="70" spans="1:9" x14ac:dyDescent="0.2">
      <c r="A70" s="30"/>
      <c r="B70" s="30"/>
      <c r="C70" s="30"/>
      <c r="D70" s="31"/>
      <c r="E70" s="32"/>
      <c r="F70" s="33"/>
      <c r="G70" s="18"/>
      <c r="H70" s="18"/>
      <c r="I70" s="18"/>
    </row>
    <row r="71" spans="1:9" x14ac:dyDescent="0.2">
      <c r="A71" s="35" t="s">
        <v>34</v>
      </c>
      <c r="B71" s="35"/>
      <c r="C71" s="35"/>
      <c r="D71" s="36"/>
      <c r="E71" s="37">
        <v>271451.8917414</v>
      </c>
      <c r="F71" s="38">
        <v>100</v>
      </c>
      <c r="G71" s="18"/>
      <c r="H71" s="18"/>
      <c r="I71" s="18"/>
    </row>
    <row r="74" spans="1:9" x14ac:dyDescent="0.2">
      <c r="A74" s="18" t="s">
        <v>37</v>
      </c>
    </row>
    <row r="75" spans="1:9" x14ac:dyDescent="0.2">
      <c r="A75" s="18" t="s">
        <v>38</v>
      </c>
    </row>
    <row r="76" spans="1:9" x14ac:dyDescent="0.2">
      <c r="A76" s="18" t="s">
        <v>39</v>
      </c>
      <c r="B76" s="18"/>
      <c r="C76" s="39" t="s">
        <v>41</v>
      </c>
      <c r="D76" s="19" t="s">
        <v>40</v>
      </c>
    </row>
    <row r="77" spans="1:9" x14ac:dyDescent="0.2">
      <c r="A77" s="9" t="s">
        <v>59</v>
      </c>
      <c r="C77" s="40">
        <v>125.9511</v>
      </c>
      <c r="D77" s="40">
        <v>119.07</v>
      </c>
    </row>
    <row r="78" spans="1:9" x14ac:dyDescent="0.2">
      <c r="A78" s="9" t="s">
        <v>81</v>
      </c>
      <c r="C78" s="40">
        <v>20.165800000000001</v>
      </c>
      <c r="D78" s="40">
        <v>17.534400000000002</v>
      </c>
    </row>
    <row r="79" spans="1:9" x14ac:dyDescent="0.2">
      <c r="A79" s="9" t="s">
        <v>62</v>
      </c>
      <c r="C79" s="40">
        <v>134.62219999999999</v>
      </c>
      <c r="D79" s="40">
        <v>127.7268</v>
      </c>
    </row>
    <row r="80" spans="1:9" x14ac:dyDescent="0.2">
      <c r="A80" s="9" t="s">
        <v>82</v>
      </c>
      <c r="C80" s="40">
        <v>22.265999999999998</v>
      </c>
      <c r="D80" s="40">
        <v>19.594100000000001</v>
      </c>
    </row>
    <row r="82" spans="1:4" x14ac:dyDescent="0.2">
      <c r="A82" s="18" t="s">
        <v>43</v>
      </c>
    </row>
    <row r="83" spans="1:4" x14ac:dyDescent="0.2">
      <c r="A83" s="86" t="s">
        <v>56</v>
      </c>
      <c r="B83" s="87"/>
      <c r="C83" s="43" t="s">
        <v>57</v>
      </c>
    </row>
    <row r="84" spans="1:4" x14ac:dyDescent="0.2">
      <c r="A84" s="82" t="s">
        <v>81</v>
      </c>
      <c r="B84" s="83"/>
      <c r="C84" s="44">
        <v>1.5</v>
      </c>
    </row>
    <row r="85" spans="1:4" x14ac:dyDescent="0.2">
      <c r="A85" s="82" t="s">
        <v>82</v>
      </c>
      <c r="B85" s="83"/>
      <c r="C85" s="44">
        <v>1.5</v>
      </c>
    </row>
    <row r="86" spans="1:4" x14ac:dyDescent="0.2">
      <c r="A86" s="9" t="s">
        <v>58</v>
      </c>
    </row>
    <row r="87" spans="1:4" x14ac:dyDescent="0.2">
      <c r="A87" s="9" t="s">
        <v>42</v>
      </c>
    </row>
    <row r="89" spans="1:4" x14ac:dyDescent="0.2">
      <c r="A89" s="18" t="s">
        <v>224</v>
      </c>
      <c r="D89" s="45">
        <v>0.52982854810985502</v>
      </c>
    </row>
    <row r="91" spans="1:4" x14ac:dyDescent="0.2">
      <c r="A91" s="18" t="s">
        <v>787</v>
      </c>
    </row>
    <row r="92" spans="1:4" x14ac:dyDescent="0.2">
      <c r="A92" s="52"/>
    </row>
    <row r="93" spans="1:4" x14ac:dyDescent="0.2">
      <c r="A93" s="49" t="s">
        <v>766</v>
      </c>
    </row>
    <row r="94" spans="1:4" x14ac:dyDescent="0.2">
      <c r="A94" s="50"/>
    </row>
    <row r="95" spans="1:4" x14ac:dyDescent="0.2">
      <c r="A95" s="51"/>
    </row>
    <row r="96" spans="1:4"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49" t="s">
        <v>788</v>
      </c>
    </row>
    <row r="108" spans="1:1" x14ac:dyDescent="0.2">
      <c r="A108" s="51"/>
    </row>
    <row r="109" spans="1:1" x14ac:dyDescent="0.2">
      <c r="A109" s="49" t="s">
        <v>767</v>
      </c>
    </row>
    <row r="110" spans="1:1" x14ac:dyDescent="0.2">
      <c r="A110" s="51"/>
    </row>
    <row r="111" spans="1:1" x14ac:dyDescent="0.2">
      <c r="A111" s="51"/>
    </row>
    <row r="112" spans="1:1"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sheetData>
  <mergeCells count="4">
    <mergeCell ref="A1:F1"/>
    <mergeCell ref="A83:B83"/>
    <mergeCell ref="A84:B84"/>
    <mergeCell ref="A85:B85"/>
  </mergeCells>
  <conditionalFormatting sqref="F2:F3 F5:F65536">
    <cfRule type="cellIs" dxfId="34"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4"/>
  <sheetViews>
    <sheetView workbookViewId="0">
      <selection sqref="A1:F1"/>
    </sheetView>
  </sheetViews>
  <sheetFormatPr defaultColWidth="9.109375" defaultRowHeight="10.199999999999999" x14ac:dyDescent="0.2"/>
  <cols>
    <col min="1" max="1" width="38.6640625" style="9" bestFit="1" customWidth="1"/>
    <col min="2" max="2" width="26.8867187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18</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91</v>
      </c>
      <c r="B7" s="26" t="s">
        <v>90</v>
      </c>
      <c r="C7" s="26" t="s">
        <v>89</v>
      </c>
      <c r="D7" s="27">
        <v>7600000</v>
      </c>
      <c r="E7" s="28">
        <v>56490.8</v>
      </c>
      <c r="F7" s="29">
        <v>9.0283627363452403</v>
      </c>
    </row>
    <row r="8" spans="1:6" x14ac:dyDescent="0.2">
      <c r="A8" s="26" t="s">
        <v>88</v>
      </c>
      <c r="B8" s="26" t="s">
        <v>87</v>
      </c>
      <c r="C8" s="26" t="s">
        <v>89</v>
      </c>
      <c r="D8" s="27">
        <v>3700000</v>
      </c>
      <c r="E8" s="28">
        <v>51230.2</v>
      </c>
      <c r="F8" s="29">
        <v>8.1876133574938592</v>
      </c>
    </row>
    <row r="9" spans="1:6" x14ac:dyDescent="0.2">
      <c r="A9" s="26" t="s">
        <v>110</v>
      </c>
      <c r="B9" s="26" t="s">
        <v>109</v>
      </c>
      <c r="C9" s="26" t="s">
        <v>94</v>
      </c>
      <c r="D9" s="27">
        <v>3400000</v>
      </c>
      <c r="E9" s="28">
        <v>36694.5</v>
      </c>
      <c r="F9" s="29">
        <v>5.8645169908873802</v>
      </c>
    </row>
    <row r="10" spans="1:6" x14ac:dyDescent="0.2">
      <c r="A10" s="26" t="s">
        <v>114</v>
      </c>
      <c r="B10" s="26" t="s">
        <v>113</v>
      </c>
      <c r="C10" s="26" t="s">
        <v>89</v>
      </c>
      <c r="D10" s="27">
        <v>2000000</v>
      </c>
      <c r="E10" s="28">
        <v>35815</v>
      </c>
      <c r="F10" s="29">
        <v>5.7239552529297697</v>
      </c>
    </row>
    <row r="11" spans="1:6" x14ac:dyDescent="0.2">
      <c r="A11" s="26" t="s">
        <v>93</v>
      </c>
      <c r="B11" s="26" t="s">
        <v>92</v>
      </c>
      <c r="C11" s="26" t="s">
        <v>94</v>
      </c>
      <c r="D11" s="27">
        <v>1725000</v>
      </c>
      <c r="E11" s="28">
        <v>27040.237499999999</v>
      </c>
      <c r="F11" s="29">
        <v>4.3215722317071998</v>
      </c>
    </row>
    <row r="12" spans="1:6" x14ac:dyDescent="0.2">
      <c r="A12" s="26" t="s">
        <v>98</v>
      </c>
      <c r="B12" s="26" t="s">
        <v>97</v>
      </c>
      <c r="C12" s="26" t="s">
        <v>99</v>
      </c>
      <c r="D12" s="27">
        <v>1450000</v>
      </c>
      <c r="E12" s="28">
        <v>24568.075000000001</v>
      </c>
      <c r="F12" s="29">
        <v>3.92647108615447</v>
      </c>
    </row>
    <row r="13" spans="1:6" x14ac:dyDescent="0.2">
      <c r="A13" s="26" t="s">
        <v>112</v>
      </c>
      <c r="B13" s="26" t="s">
        <v>111</v>
      </c>
      <c r="C13" s="26" t="s">
        <v>89</v>
      </c>
      <c r="D13" s="27">
        <v>4500000</v>
      </c>
      <c r="E13" s="28">
        <v>22333.5</v>
      </c>
      <c r="F13" s="29">
        <v>3.5693411878069798</v>
      </c>
    </row>
    <row r="14" spans="1:6" x14ac:dyDescent="0.2">
      <c r="A14" s="26" t="s">
        <v>101</v>
      </c>
      <c r="B14" s="26" t="s">
        <v>100</v>
      </c>
      <c r="C14" s="26" t="s">
        <v>102</v>
      </c>
      <c r="D14" s="27">
        <v>3000000</v>
      </c>
      <c r="E14" s="28">
        <v>22170</v>
      </c>
      <c r="F14" s="29">
        <v>3.5432106088916102</v>
      </c>
    </row>
    <row r="15" spans="1:6" x14ac:dyDescent="0.2">
      <c r="A15" s="26" t="s">
        <v>575</v>
      </c>
      <c r="B15" s="26" t="s">
        <v>574</v>
      </c>
      <c r="C15" s="26" t="s">
        <v>166</v>
      </c>
      <c r="D15" s="27">
        <v>2000000</v>
      </c>
      <c r="E15" s="28">
        <v>22110</v>
      </c>
      <c r="F15" s="29">
        <v>3.5336214056199098</v>
      </c>
    </row>
    <row r="16" spans="1:6" x14ac:dyDescent="0.2">
      <c r="A16" s="26" t="s">
        <v>133</v>
      </c>
      <c r="B16" s="26" t="s">
        <v>132</v>
      </c>
      <c r="C16" s="26" t="s">
        <v>134</v>
      </c>
      <c r="D16" s="27">
        <v>2500000</v>
      </c>
      <c r="E16" s="28">
        <v>20771.25</v>
      </c>
      <c r="F16" s="29">
        <v>3.3196623076202001</v>
      </c>
    </row>
    <row r="17" spans="1:6" x14ac:dyDescent="0.2">
      <c r="A17" s="26" t="s">
        <v>216</v>
      </c>
      <c r="B17" s="26" t="s">
        <v>215</v>
      </c>
      <c r="C17" s="26" t="s">
        <v>217</v>
      </c>
      <c r="D17" s="27">
        <v>3500000</v>
      </c>
      <c r="E17" s="28">
        <v>19484.5</v>
      </c>
      <c r="F17" s="29">
        <v>3.11401385245596</v>
      </c>
    </row>
    <row r="18" spans="1:6" x14ac:dyDescent="0.2">
      <c r="A18" s="26" t="s">
        <v>275</v>
      </c>
      <c r="B18" s="26" t="s">
        <v>274</v>
      </c>
      <c r="C18" s="26" t="s">
        <v>94</v>
      </c>
      <c r="D18" s="27">
        <v>548414</v>
      </c>
      <c r="E18" s="28">
        <v>19450.599340000001</v>
      </c>
      <c r="F18" s="29">
        <v>3.1085958471262098</v>
      </c>
    </row>
    <row r="19" spans="1:6" x14ac:dyDescent="0.2">
      <c r="A19" s="26" t="s">
        <v>611</v>
      </c>
      <c r="B19" s="26" t="s">
        <v>610</v>
      </c>
      <c r="C19" s="26" t="s">
        <v>166</v>
      </c>
      <c r="D19" s="27">
        <v>3200000</v>
      </c>
      <c r="E19" s="28">
        <v>18636.8</v>
      </c>
      <c r="F19" s="29">
        <v>2.9785343922323499</v>
      </c>
    </row>
    <row r="20" spans="1:6" x14ac:dyDescent="0.2">
      <c r="A20" s="26" t="s">
        <v>551</v>
      </c>
      <c r="B20" s="26" t="s">
        <v>550</v>
      </c>
      <c r="C20" s="26" t="s">
        <v>243</v>
      </c>
      <c r="D20" s="27">
        <v>650000</v>
      </c>
      <c r="E20" s="28">
        <v>18136.625</v>
      </c>
      <c r="F20" s="29">
        <v>2.8985963964586698</v>
      </c>
    </row>
    <row r="21" spans="1:6" x14ac:dyDescent="0.2">
      <c r="A21" s="26" t="s">
        <v>240</v>
      </c>
      <c r="B21" s="26" t="s">
        <v>239</v>
      </c>
      <c r="C21" s="26" t="s">
        <v>217</v>
      </c>
      <c r="D21" s="27">
        <v>1892822</v>
      </c>
      <c r="E21" s="28">
        <v>14809.439329999999</v>
      </c>
      <c r="F21" s="29">
        <v>2.36684540125361</v>
      </c>
    </row>
    <row r="22" spans="1:6" x14ac:dyDescent="0.2">
      <c r="A22" s="26" t="s">
        <v>256</v>
      </c>
      <c r="B22" s="26" t="s">
        <v>255</v>
      </c>
      <c r="C22" s="26" t="s">
        <v>117</v>
      </c>
      <c r="D22" s="27">
        <v>6000000</v>
      </c>
      <c r="E22" s="28">
        <v>13665</v>
      </c>
      <c r="F22" s="29">
        <v>2.1839410451287198</v>
      </c>
    </row>
    <row r="23" spans="1:6" x14ac:dyDescent="0.2">
      <c r="A23" s="26" t="s">
        <v>492</v>
      </c>
      <c r="B23" s="26" t="s">
        <v>491</v>
      </c>
      <c r="C23" s="26" t="s">
        <v>202</v>
      </c>
      <c r="D23" s="27">
        <v>300000</v>
      </c>
      <c r="E23" s="28">
        <v>13363.05</v>
      </c>
      <c r="F23" s="29">
        <v>2.1356833796639201</v>
      </c>
    </row>
    <row r="24" spans="1:6" x14ac:dyDescent="0.2">
      <c r="A24" s="26" t="s">
        <v>159</v>
      </c>
      <c r="B24" s="26" t="s">
        <v>158</v>
      </c>
      <c r="C24" s="26" t="s">
        <v>150</v>
      </c>
      <c r="D24" s="27">
        <v>353450</v>
      </c>
      <c r="E24" s="28">
        <v>13182.09448</v>
      </c>
      <c r="F24" s="29">
        <v>2.1067630585903299</v>
      </c>
    </row>
    <row r="25" spans="1:6" x14ac:dyDescent="0.2">
      <c r="A25" s="26" t="s">
        <v>477</v>
      </c>
      <c r="B25" s="26" t="s">
        <v>476</v>
      </c>
      <c r="C25" s="26" t="s">
        <v>478</v>
      </c>
      <c r="D25" s="27">
        <v>9321884</v>
      </c>
      <c r="E25" s="28">
        <v>11848.11456</v>
      </c>
      <c r="F25" s="29">
        <v>1.89356631503632</v>
      </c>
    </row>
    <row r="26" spans="1:6" x14ac:dyDescent="0.2">
      <c r="A26" s="26" t="s">
        <v>308</v>
      </c>
      <c r="B26" s="26" t="s">
        <v>307</v>
      </c>
      <c r="C26" s="26" t="s">
        <v>137</v>
      </c>
      <c r="D26" s="27">
        <v>250000</v>
      </c>
      <c r="E26" s="28">
        <v>11628.125</v>
      </c>
      <c r="F26" s="29">
        <v>1.8584075715614701</v>
      </c>
    </row>
    <row r="27" spans="1:6" x14ac:dyDescent="0.2">
      <c r="A27" s="26" t="s">
        <v>569</v>
      </c>
      <c r="B27" s="26" t="s">
        <v>568</v>
      </c>
      <c r="C27" s="26" t="s">
        <v>150</v>
      </c>
      <c r="D27" s="27">
        <v>150000</v>
      </c>
      <c r="E27" s="28">
        <v>11576.7</v>
      </c>
      <c r="F27" s="29">
        <v>1.85018882525735</v>
      </c>
    </row>
    <row r="28" spans="1:6" x14ac:dyDescent="0.2">
      <c r="A28" s="26" t="s">
        <v>190</v>
      </c>
      <c r="B28" s="26" t="s">
        <v>189</v>
      </c>
      <c r="C28" s="26" t="s">
        <v>137</v>
      </c>
      <c r="D28" s="27">
        <v>15000000</v>
      </c>
      <c r="E28" s="28">
        <v>10762.5</v>
      </c>
      <c r="F28" s="29">
        <v>1.7200633368604401</v>
      </c>
    </row>
    <row r="29" spans="1:6" x14ac:dyDescent="0.2">
      <c r="A29" s="26" t="s">
        <v>130</v>
      </c>
      <c r="B29" s="26" t="s">
        <v>129</v>
      </c>
      <c r="C29" s="26" t="s">
        <v>131</v>
      </c>
      <c r="D29" s="27">
        <v>250000</v>
      </c>
      <c r="E29" s="28">
        <v>10329.875</v>
      </c>
      <c r="F29" s="29">
        <v>1.65092118577015</v>
      </c>
    </row>
    <row r="30" spans="1:6" x14ac:dyDescent="0.2">
      <c r="A30" s="26" t="s">
        <v>122</v>
      </c>
      <c r="B30" s="26" t="s">
        <v>121</v>
      </c>
      <c r="C30" s="26" t="s">
        <v>123</v>
      </c>
      <c r="D30" s="27">
        <v>600000</v>
      </c>
      <c r="E30" s="28">
        <v>9515.4</v>
      </c>
      <c r="F30" s="29">
        <v>1.5207517468582401</v>
      </c>
    </row>
    <row r="31" spans="1:6" x14ac:dyDescent="0.2">
      <c r="A31" s="26" t="s">
        <v>565</v>
      </c>
      <c r="B31" s="26" t="s">
        <v>564</v>
      </c>
      <c r="C31" s="26" t="s">
        <v>131</v>
      </c>
      <c r="D31" s="27">
        <v>900000</v>
      </c>
      <c r="E31" s="28">
        <v>8830.7999999999993</v>
      </c>
      <c r="F31" s="29">
        <v>1.41133893752819</v>
      </c>
    </row>
    <row r="32" spans="1:6" x14ac:dyDescent="0.2">
      <c r="A32" s="26" t="s">
        <v>571</v>
      </c>
      <c r="B32" s="26" t="s">
        <v>570</v>
      </c>
      <c r="C32" s="26" t="s">
        <v>344</v>
      </c>
      <c r="D32" s="27">
        <v>450000</v>
      </c>
      <c r="E32" s="28">
        <v>8361.4500000000007</v>
      </c>
      <c r="F32" s="29">
        <v>1.33632739493535</v>
      </c>
    </row>
    <row r="33" spans="1:9" x14ac:dyDescent="0.2">
      <c r="A33" s="26" t="s">
        <v>175</v>
      </c>
      <c r="B33" s="26" t="s">
        <v>174</v>
      </c>
      <c r="C33" s="26" t="s">
        <v>108</v>
      </c>
      <c r="D33" s="27">
        <v>125000</v>
      </c>
      <c r="E33" s="28">
        <v>8287.8125</v>
      </c>
      <c r="F33" s="29">
        <v>1.32455864567003</v>
      </c>
    </row>
    <row r="34" spans="1:9" x14ac:dyDescent="0.2">
      <c r="A34" s="26" t="s">
        <v>152</v>
      </c>
      <c r="B34" s="26" t="s">
        <v>151</v>
      </c>
      <c r="C34" s="26" t="s">
        <v>123</v>
      </c>
      <c r="D34" s="27">
        <v>900000</v>
      </c>
      <c r="E34" s="28">
        <v>7765.65</v>
      </c>
      <c r="F34" s="29">
        <v>1.2411066064474101</v>
      </c>
    </row>
    <row r="35" spans="1:9" x14ac:dyDescent="0.2">
      <c r="A35" s="26" t="s">
        <v>490</v>
      </c>
      <c r="B35" s="26" t="s">
        <v>489</v>
      </c>
      <c r="C35" s="26" t="s">
        <v>94</v>
      </c>
      <c r="D35" s="27">
        <v>265947</v>
      </c>
      <c r="E35" s="28">
        <v>7561.4051040000004</v>
      </c>
      <c r="F35" s="29">
        <v>1.20846417603157</v>
      </c>
    </row>
    <row r="36" spans="1:9" x14ac:dyDescent="0.2">
      <c r="A36" s="26" t="s">
        <v>609</v>
      </c>
      <c r="B36" s="26" t="s">
        <v>608</v>
      </c>
      <c r="C36" s="26" t="s">
        <v>169</v>
      </c>
      <c r="D36" s="27">
        <v>5200000</v>
      </c>
      <c r="E36" s="28">
        <v>7155.2</v>
      </c>
      <c r="F36" s="29">
        <v>1.1435444541606301</v>
      </c>
    </row>
    <row r="37" spans="1:9" x14ac:dyDescent="0.2">
      <c r="A37" s="26" t="s">
        <v>605</v>
      </c>
      <c r="B37" s="26" t="s">
        <v>604</v>
      </c>
      <c r="C37" s="26" t="s">
        <v>131</v>
      </c>
      <c r="D37" s="27">
        <v>200000</v>
      </c>
      <c r="E37" s="28">
        <v>6403.7</v>
      </c>
      <c r="F37" s="29">
        <v>1.02343968318264</v>
      </c>
    </row>
    <row r="38" spans="1:9" x14ac:dyDescent="0.2">
      <c r="A38" s="26" t="s">
        <v>96</v>
      </c>
      <c r="B38" s="26" t="s">
        <v>95</v>
      </c>
      <c r="C38" s="26" t="s">
        <v>89</v>
      </c>
      <c r="D38" s="27">
        <v>850000</v>
      </c>
      <c r="E38" s="28">
        <v>6193.1</v>
      </c>
      <c r="F38" s="29">
        <v>0.98978157969899105</v>
      </c>
    </row>
    <row r="39" spans="1:9" x14ac:dyDescent="0.2">
      <c r="A39" s="26" t="s">
        <v>247</v>
      </c>
      <c r="B39" s="26" t="s">
        <v>246</v>
      </c>
      <c r="C39" s="26" t="s">
        <v>108</v>
      </c>
      <c r="D39" s="27">
        <v>265000</v>
      </c>
      <c r="E39" s="28">
        <v>6171.585</v>
      </c>
      <c r="F39" s="29">
        <v>0.986343051225815</v>
      </c>
    </row>
    <row r="40" spans="1:9" x14ac:dyDescent="0.2">
      <c r="A40" s="26" t="s">
        <v>104</v>
      </c>
      <c r="B40" s="26" t="s">
        <v>103</v>
      </c>
      <c r="C40" s="26" t="s">
        <v>105</v>
      </c>
      <c r="D40" s="27">
        <v>250000</v>
      </c>
      <c r="E40" s="28">
        <v>5587.125</v>
      </c>
      <c r="F40" s="29">
        <v>0.89293462215622599</v>
      </c>
    </row>
    <row r="41" spans="1:9" x14ac:dyDescent="0.2">
      <c r="A41" s="26" t="s">
        <v>534</v>
      </c>
      <c r="B41" s="26" t="s">
        <v>533</v>
      </c>
      <c r="C41" s="26" t="s">
        <v>169</v>
      </c>
      <c r="D41" s="27">
        <v>6000000</v>
      </c>
      <c r="E41" s="28">
        <v>4170</v>
      </c>
      <c r="F41" s="29">
        <v>0.66644962738285995</v>
      </c>
    </row>
    <row r="42" spans="1:9" x14ac:dyDescent="0.2">
      <c r="A42" s="26" t="s">
        <v>154</v>
      </c>
      <c r="B42" s="26" t="s">
        <v>153</v>
      </c>
      <c r="C42" s="26" t="s">
        <v>150</v>
      </c>
      <c r="D42" s="27">
        <v>750000</v>
      </c>
      <c r="E42" s="28">
        <v>3282</v>
      </c>
      <c r="F42" s="29">
        <v>0.52452941896176197</v>
      </c>
    </row>
    <row r="43" spans="1:9" x14ac:dyDescent="0.2">
      <c r="A43" s="26" t="s">
        <v>595</v>
      </c>
      <c r="B43" s="26" t="s">
        <v>594</v>
      </c>
      <c r="C43" s="26" t="s">
        <v>89</v>
      </c>
      <c r="D43" s="27">
        <v>175000</v>
      </c>
      <c r="E43" s="28">
        <v>2432.5875000000001</v>
      </c>
      <c r="F43" s="29">
        <v>0.38877626689477301</v>
      </c>
    </row>
    <row r="44" spans="1:9" x14ac:dyDescent="0.2">
      <c r="A44" s="30" t="s">
        <v>32</v>
      </c>
      <c r="B44" s="30"/>
      <c r="C44" s="30"/>
      <c r="D44" s="31"/>
      <c r="E44" s="32">
        <f>SUM(E7:E43)</f>
        <v>597814.80031399988</v>
      </c>
      <c r="F44" s="33">
        <f>SUM(F7:F43)</f>
        <v>95.542793983986613</v>
      </c>
      <c r="G44" s="18"/>
      <c r="H44" s="18"/>
      <c r="I44" s="18"/>
    </row>
    <row r="45" spans="1:9" x14ac:dyDescent="0.2">
      <c r="A45" s="26"/>
      <c r="B45" s="26"/>
      <c r="C45" s="26"/>
      <c r="D45" s="34"/>
      <c r="E45" s="28"/>
      <c r="F45" s="29"/>
    </row>
    <row r="46" spans="1:9" x14ac:dyDescent="0.2">
      <c r="A46" s="30" t="s">
        <v>291</v>
      </c>
      <c r="B46" s="26"/>
      <c r="C46" s="26"/>
      <c r="D46" s="34"/>
      <c r="E46" s="28"/>
      <c r="F46" s="29"/>
    </row>
    <row r="47" spans="1:9" x14ac:dyDescent="0.2">
      <c r="A47" s="26" t="s">
        <v>326</v>
      </c>
      <c r="B47" s="26" t="s">
        <v>325</v>
      </c>
      <c r="C47" s="26" t="s">
        <v>229</v>
      </c>
      <c r="D47" s="27">
        <v>680000</v>
      </c>
      <c r="E47" s="28">
        <v>9844.2165199999999</v>
      </c>
      <c r="F47" s="29">
        <v>1.57330322101444</v>
      </c>
    </row>
    <row r="48" spans="1:9" x14ac:dyDescent="0.2">
      <c r="A48" s="30" t="s">
        <v>32</v>
      </c>
      <c r="B48" s="30"/>
      <c r="C48" s="30"/>
      <c r="D48" s="31"/>
      <c r="E48" s="32">
        <f>SUM(E46:E47)</f>
        <v>9844.2165199999999</v>
      </c>
      <c r="F48" s="33">
        <f>SUM(F46:F47)</f>
        <v>1.57330322101444</v>
      </c>
      <c r="G48" s="18"/>
      <c r="H48" s="18"/>
      <c r="I48" s="18"/>
    </row>
    <row r="49" spans="1:9" x14ac:dyDescent="0.2">
      <c r="A49" s="26"/>
      <c r="B49" s="26"/>
      <c r="C49" s="26"/>
      <c r="D49" s="34"/>
      <c r="E49" s="28"/>
      <c r="F49" s="29"/>
    </row>
    <row r="50" spans="1:9" x14ac:dyDescent="0.2">
      <c r="A50" s="30" t="s">
        <v>33</v>
      </c>
      <c r="B50" s="30"/>
      <c r="C50" s="30"/>
      <c r="D50" s="31"/>
      <c r="E50" s="32">
        <f>E44+E48</f>
        <v>607659.01683399989</v>
      </c>
      <c r="F50" s="33">
        <f>F44+F48</f>
        <v>97.116097205001054</v>
      </c>
      <c r="G50" s="18"/>
      <c r="H50" s="18"/>
      <c r="I50" s="18"/>
    </row>
    <row r="51" spans="1:9" x14ac:dyDescent="0.2">
      <c r="A51" s="30"/>
      <c r="B51" s="30"/>
      <c r="C51" s="30"/>
      <c r="D51" s="31"/>
      <c r="E51" s="32"/>
      <c r="F51" s="33"/>
      <c r="G51" s="18"/>
      <c r="H51" s="18"/>
      <c r="I51" s="18"/>
    </row>
    <row r="52" spans="1:9" x14ac:dyDescent="0.2">
      <c r="A52" s="30" t="s">
        <v>35</v>
      </c>
      <c r="B52" s="30"/>
      <c r="C52" s="30"/>
      <c r="D52" s="31"/>
      <c r="E52" s="32">
        <f>E54-(E44+E48)</f>
        <v>18044.686591500067</v>
      </c>
      <c r="F52" s="33">
        <f>F54-(F44+F48)</f>
        <v>2.8839027949989458</v>
      </c>
      <c r="G52" s="18"/>
      <c r="H52" s="18"/>
      <c r="I52" s="18"/>
    </row>
    <row r="53" spans="1:9" x14ac:dyDescent="0.2">
      <c r="A53" s="30"/>
      <c r="B53" s="30"/>
      <c r="C53" s="30"/>
      <c r="D53" s="31"/>
      <c r="E53" s="32"/>
      <c r="F53" s="33"/>
      <c r="G53" s="18"/>
      <c r="H53" s="18"/>
      <c r="I53" s="18"/>
    </row>
    <row r="54" spans="1:9" x14ac:dyDescent="0.2">
      <c r="A54" s="35" t="s">
        <v>34</v>
      </c>
      <c r="B54" s="35"/>
      <c r="C54" s="35"/>
      <c r="D54" s="36"/>
      <c r="E54" s="37">
        <v>625703.70342549996</v>
      </c>
      <c r="F54" s="38">
        <v>100</v>
      </c>
      <c r="G54" s="18"/>
      <c r="H54" s="18"/>
      <c r="I54" s="18"/>
    </row>
    <row r="57" spans="1:9" x14ac:dyDescent="0.2">
      <c r="A57" s="18" t="s">
        <v>37</v>
      </c>
    </row>
    <row r="58" spans="1:9" x14ac:dyDescent="0.2">
      <c r="A58" s="18" t="s">
        <v>38</v>
      </c>
    </row>
    <row r="59" spans="1:9" x14ac:dyDescent="0.2">
      <c r="A59" s="18" t="s">
        <v>39</v>
      </c>
      <c r="B59" s="18"/>
      <c r="C59" s="39" t="s">
        <v>41</v>
      </c>
      <c r="D59" s="19" t="s">
        <v>40</v>
      </c>
    </row>
    <row r="60" spans="1:9" x14ac:dyDescent="0.2">
      <c r="A60" s="9" t="s">
        <v>59</v>
      </c>
      <c r="C60" s="40">
        <v>724.28099999999995</v>
      </c>
      <c r="D60" s="40">
        <v>671.86360000000002</v>
      </c>
    </row>
    <row r="61" spans="1:9" x14ac:dyDescent="0.2">
      <c r="A61" s="9" t="s">
        <v>81</v>
      </c>
      <c r="C61" s="40">
        <v>48.813400000000001</v>
      </c>
      <c r="D61" s="40">
        <v>41.4129</v>
      </c>
    </row>
    <row r="62" spans="1:9" x14ac:dyDescent="0.2">
      <c r="A62" s="9" t="s">
        <v>62</v>
      </c>
      <c r="C62" s="40">
        <v>778.10299999999995</v>
      </c>
      <c r="D62" s="40">
        <v>724.41319999999996</v>
      </c>
    </row>
    <row r="63" spans="1:9" x14ac:dyDescent="0.2">
      <c r="A63" s="9" t="s">
        <v>82</v>
      </c>
      <c r="C63" s="40">
        <v>54.354599999999998</v>
      </c>
      <c r="D63" s="40">
        <v>46.728000000000002</v>
      </c>
    </row>
    <row r="65" spans="1:4" x14ac:dyDescent="0.2">
      <c r="A65" s="18" t="s">
        <v>43</v>
      </c>
    </row>
    <row r="66" spans="1:4" x14ac:dyDescent="0.2">
      <c r="A66" s="86" t="s">
        <v>56</v>
      </c>
      <c r="B66" s="87"/>
      <c r="C66" s="43" t="s">
        <v>57</v>
      </c>
    </row>
    <row r="67" spans="1:4" x14ac:dyDescent="0.2">
      <c r="A67" s="82" t="s">
        <v>81</v>
      </c>
      <c r="B67" s="83"/>
      <c r="C67" s="44">
        <v>4.25</v>
      </c>
    </row>
    <row r="68" spans="1:4" x14ac:dyDescent="0.2">
      <c r="A68" s="82" t="s">
        <v>82</v>
      </c>
      <c r="B68" s="83"/>
      <c r="C68" s="44">
        <v>4.25</v>
      </c>
    </row>
    <row r="69" spans="1:4" x14ac:dyDescent="0.2">
      <c r="A69" s="9" t="s">
        <v>58</v>
      </c>
    </row>
    <row r="70" spans="1:4" x14ac:dyDescent="0.2">
      <c r="A70" s="9" t="s">
        <v>42</v>
      </c>
    </row>
    <row r="72" spans="1:4" x14ac:dyDescent="0.2">
      <c r="A72" s="18" t="s">
        <v>224</v>
      </c>
      <c r="D72" s="45">
        <v>0.52258066235983303</v>
      </c>
    </row>
    <row r="74" spans="1:4" x14ac:dyDescent="0.2">
      <c r="A74" s="18" t="s">
        <v>787</v>
      </c>
    </row>
    <row r="75" spans="1:4" x14ac:dyDescent="0.2">
      <c r="A75" s="52"/>
    </row>
    <row r="76" spans="1:4" x14ac:dyDescent="0.2">
      <c r="A76" s="49" t="s">
        <v>766</v>
      </c>
    </row>
    <row r="77" spans="1:4" x14ac:dyDescent="0.2">
      <c r="A77" s="50"/>
    </row>
    <row r="78" spans="1:4" x14ac:dyDescent="0.2">
      <c r="A78" s="51"/>
    </row>
    <row r="79" spans="1:4" x14ac:dyDescent="0.2">
      <c r="A79" s="51"/>
    </row>
    <row r="80" spans="1:4"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49" t="s">
        <v>789</v>
      </c>
    </row>
    <row r="91" spans="1:1" x14ac:dyDescent="0.2">
      <c r="A91" s="51"/>
    </row>
    <row r="92" spans="1:1" x14ac:dyDescent="0.2">
      <c r="A92" s="49" t="s">
        <v>767</v>
      </c>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sheetData>
  <mergeCells count="4">
    <mergeCell ref="A1:F1"/>
    <mergeCell ref="A66:B66"/>
    <mergeCell ref="A67:B67"/>
    <mergeCell ref="A68:B68"/>
  </mergeCells>
  <conditionalFormatting sqref="F2:F3 F5:F65536">
    <cfRule type="cellIs" dxfId="33"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97"/>
  <sheetViews>
    <sheetView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4" t="s">
        <v>19</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98</v>
      </c>
      <c r="B7" s="26" t="s">
        <v>97</v>
      </c>
      <c r="C7" s="26" t="s">
        <v>99</v>
      </c>
      <c r="D7" s="27">
        <v>550000</v>
      </c>
      <c r="E7" s="28">
        <v>9318.9249999999993</v>
      </c>
      <c r="F7" s="29">
        <v>8.4724298331382499</v>
      </c>
    </row>
    <row r="8" spans="1:6" x14ac:dyDescent="0.2">
      <c r="A8" s="26" t="s">
        <v>91</v>
      </c>
      <c r="B8" s="26" t="s">
        <v>90</v>
      </c>
      <c r="C8" s="26" t="s">
        <v>89</v>
      </c>
      <c r="D8" s="27">
        <v>975000</v>
      </c>
      <c r="E8" s="28">
        <v>7247.1750000000002</v>
      </c>
      <c r="F8" s="29">
        <v>6.5888696041628902</v>
      </c>
    </row>
    <row r="9" spans="1:6" x14ac:dyDescent="0.2">
      <c r="A9" s="26" t="s">
        <v>551</v>
      </c>
      <c r="B9" s="26" t="s">
        <v>550</v>
      </c>
      <c r="C9" s="26" t="s">
        <v>243</v>
      </c>
      <c r="D9" s="27">
        <v>230000</v>
      </c>
      <c r="E9" s="28">
        <v>6417.5749999999998</v>
      </c>
      <c r="F9" s="29">
        <v>5.8346272650978701</v>
      </c>
    </row>
    <row r="10" spans="1:6" x14ac:dyDescent="0.2">
      <c r="A10" s="26" t="s">
        <v>101</v>
      </c>
      <c r="B10" s="26" t="s">
        <v>100</v>
      </c>
      <c r="C10" s="26" t="s">
        <v>102</v>
      </c>
      <c r="D10" s="27">
        <v>825000</v>
      </c>
      <c r="E10" s="28">
        <v>6096.75</v>
      </c>
      <c r="F10" s="29">
        <v>5.5429447694005098</v>
      </c>
    </row>
    <row r="11" spans="1:6" x14ac:dyDescent="0.2">
      <c r="A11" s="26" t="s">
        <v>112</v>
      </c>
      <c r="B11" s="26" t="s">
        <v>111</v>
      </c>
      <c r="C11" s="26" t="s">
        <v>89</v>
      </c>
      <c r="D11" s="27">
        <v>965000</v>
      </c>
      <c r="E11" s="28">
        <v>4789.2950000000001</v>
      </c>
      <c r="F11" s="29">
        <v>4.3542539335491899</v>
      </c>
    </row>
    <row r="12" spans="1:6" x14ac:dyDescent="0.2">
      <c r="A12" s="26" t="s">
        <v>96</v>
      </c>
      <c r="B12" s="26" t="s">
        <v>95</v>
      </c>
      <c r="C12" s="26" t="s">
        <v>89</v>
      </c>
      <c r="D12" s="27">
        <v>650000</v>
      </c>
      <c r="E12" s="28">
        <v>4735.8999999999996</v>
      </c>
      <c r="F12" s="29">
        <v>4.3057091291924197</v>
      </c>
    </row>
    <row r="13" spans="1:6" x14ac:dyDescent="0.2">
      <c r="A13" s="26" t="s">
        <v>567</v>
      </c>
      <c r="B13" s="26" t="s">
        <v>566</v>
      </c>
      <c r="C13" s="26" t="s">
        <v>178</v>
      </c>
      <c r="D13" s="27">
        <v>390000</v>
      </c>
      <c r="E13" s="28">
        <v>4708.08</v>
      </c>
      <c r="F13" s="29">
        <v>4.2804161905800902</v>
      </c>
    </row>
    <row r="14" spans="1:6" x14ac:dyDescent="0.2">
      <c r="A14" s="26" t="s">
        <v>256</v>
      </c>
      <c r="B14" s="26" t="s">
        <v>255</v>
      </c>
      <c r="C14" s="26" t="s">
        <v>117</v>
      </c>
      <c r="D14" s="27">
        <v>1850000</v>
      </c>
      <c r="E14" s="28">
        <v>4213.375</v>
      </c>
      <c r="F14" s="29">
        <v>3.8306482827363499</v>
      </c>
    </row>
    <row r="15" spans="1:6" x14ac:dyDescent="0.2">
      <c r="A15" s="26" t="s">
        <v>247</v>
      </c>
      <c r="B15" s="26" t="s">
        <v>246</v>
      </c>
      <c r="C15" s="26" t="s">
        <v>108</v>
      </c>
      <c r="D15" s="27">
        <v>175000</v>
      </c>
      <c r="E15" s="28">
        <v>4075.5749999999998</v>
      </c>
      <c r="F15" s="29">
        <v>3.70536550269397</v>
      </c>
    </row>
    <row r="16" spans="1:6" x14ac:dyDescent="0.2">
      <c r="A16" s="26" t="s">
        <v>116</v>
      </c>
      <c r="B16" s="26" t="s">
        <v>115</v>
      </c>
      <c r="C16" s="26" t="s">
        <v>117</v>
      </c>
      <c r="D16" s="27">
        <v>2600000</v>
      </c>
      <c r="E16" s="28">
        <v>4061.2</v>
      </c>
      <c r="F16" s="29">
        <v>3.6922962721924502</v>
      </c>
    </row>
    <row r="17" spans="1:6" x14ac:dyDescent="0.2">
      <c r="A17" s="26" t="s">
        <v>404</v>
      </c>
      <c r="B17" s="26" t="s">
        <v>403</v>
      </c>
      <c r="C17" s="26" t="s">
        <v>374</v>
      </c>
      <c r="D17" s="27">
        <v>540000</v>
      </c>
      <c r="E17" s="28">
        <v>3501.9</v>
      </c>
      <c r="F17" s="29">
        <v>3.18380092474903</v>
      </c>
    </row>
    <row r="18" spans="1:6" x14ac:dyDescent="0.2">
      <c r="A18" s="26" t="s">
        <v>553</v>
      </c>
      <c r="B18" s="26" t="s">
        <v>552</v>
      </c>
      <c r="C18" s="26" t="s">
        <v>243</v>
      </c>
      <c r="D18" s="27">
        <v>900000</v>
      </c>
      <c r="E18" s="28">
        <v>3263.4</v>
      </c>
      <c r="F18" s="29">
        <v>2.9669653439064398</v>
      </c>
    </row>
    <row r="19" spans="1:6" x14ac:dyDescent="0.2">
      <c r="A19" s="26" t="s">
        <v>119</v>
      </c>
      <c r="B19" s="26" t="s">
        <v>118</v>
      </c>
      <c r="C19" s="26" t="s">
        <v>120</v>
      </c>
      <c r="D19" s="27">
        <v>1800000</v>
      </c>
      <c r="E19" s="28">
        <v>2864.7</v>
      </c>
      <c r="F19" s="29">
        <v>2.6044817125356401</v>
      </c>
    </row>
    <row r="20" spans="1:6" x14ac:dyDescent="0.2">
      <c r="A20" s="26" t="s">
        <v>571</v>
      </c>
      <c r="B20" s="26" t="s">
        <v>570</v>
      </c>
      <c r="C20" s="26" t="s">
        <v>344</v>
      </c>
      <c r="D20" s="27">
        <v>150000</v>
      </c>
      <c r="E20" s="28">
        <v>2787.15</v>
      </c>
      <c r="F20" s="29">
        <v>2.5339760551170101</v>
      </c>
    </row>
    <row r="21" spans="1:6" x14ac:dyDescent="0.2">
      <c r="A21" s="26" t="s">
        <v>496</v>
      </c>
      <c r="B21" s="26" t="s">
        <v>495</v>
      </c>
      <c r="C21" s="26" t="s">
        <v>344</v>
      </c>
      <c r="D21" s="27">
        <v>400000</v>
      </c>
      <c r="E21" s="28">
        <v>2585.6</v>
      </c>
      <c r="F21" s="29">
        <v>2.3507340789374598</v>
      </c>
    </row>
    <row r="22" spans="1:6" x14ac:dyDescent="0.2">
      <c r="A22" s="26" t="s">
        <v>447</v>
      </c>
      <c r="B22" s="26" t="s">
        <v>446</v>
      </c>
      <c r="C22" s="26" t="s">
        <v>108</v>
      </c>
      <c r="D22" s="27">
        <v>569386</v>
      </c>
      <c r="E22" s="28">
        <v>2517.255506</v>
      </c>
      <c r="F22" s="29">
        <v>2.2885977348960198</v>
      </c>
    </row>
    <row r="23" spans="1:6" x14ac:dyDescent="0.2">
      <c r="A23" s="26" t="s">
        <v>477</v>
      </c>
      <c r="B23" s="26" t="s">
        <v>476</v>
      </c>
      <c r="C23" s="26" t="s">
        <v>478</v>
      </c>
      <c r="D23" s="27">
        <v>1850000</v>
      </c>
      <c r="E23" s="28">
        <v>2351.35</v>
      </c>
      <c r="F23" s="29">
        <v>2.1377624445040202</v>
      </c>
    </row>
    <row r="24" spans="1:6" x14ac:dyDescent="0.2">
      <c r="A24" s="26" t="s">
        <v>281</v>
      </c>
      <c r="B24" s="26" t="s">
        <v>280</v>
      </c>
      <c r="C24" s="26" t="s">
        <v>282</v>
      </c>
      <c r="D24" s="27">
        <v>1400000</v>
      </c>
      <c r="E24" s="28">
        <v>2246.3000000000002</v>
      </c>
      <c r="F24" s="29">
        <v>2.0422547809085798</v>
      </c>
    </row>
    <row r="25" spans="1:6" x14ac:dyDescent="0.2">
      <c r="A25" s="26" t="s">
        <v>581</v>
      </c>
      <c r="B25" s="26" t="s">
        <v>580</v>
      </c>
      <c r="C25" s="26" t="s">
        <v>128</v>
      </c>
      <c r="D25" s="27">
        <v>350000</v>
      </c>
      <c r="E25" s="28">
        <v>2238.4250000000002</v>
      </c>
      <c r="F25" s="29">
        <v>2.0350951155033998</v>
      </c>
    </row>
    <row r="26" spans="1:6" x14ac:dyDescent="0.2">
      <c r="A26" s="26" t="s">
        <v>412</v>
      </c>
      <c r="B26" s="26" t="s">
        <v>411</v>
      </c>
      <c r="C26" s="26" t="s">
        <v>178</v>
      </c>
      <c r="D26" s="27">
        <v>250000</v>
      </c>
      <c r="E26" s="28">
        <v>2229.5</v>
      </c>
      <c r="F26" s="29">
        <v>2.0269808280441901</v>
      </c>
    </row>
    <row r="27" spans="1:6" x14ac:dyDescent="0.2">
      <c r="A27" s="26" t="s">
        <v>421</v>
      </c>
      <c r="B27" s="26" t="s">
        <v>420</v>
      </c>
      <c r="C27" s="26" t="s">
        <v>344</v>
      </c>
      <c r="D27" s="27">
        <v>2904000</v>
      </c>
      <c r="E27" s="28">
        <v>2164.9319999999998</v>
      </c>
      <c r="F27" s="29">
        <v>1.9682779358687501</v>
      </c>
    </row>
    <row r="28" spans="1:6" x14ac:dyDescent="0.2">
      <c r="A28" s="26" t="s">
        <v>258</v>
      </c>
      <c r="B28" s="26" t="s">
        <v>257</v>
      </c>
      <c r="C28" s="26" t="s">
        <v>120</v>
      </c>
      <c r="D28" s="27">
        <v>600000</v>
      </c>
      <c r="E28" s="28">
        <v>2114.4</v>
      </c>
      <c r="F28" s="29">
        <v>1.92233606764595</v>
      </c>
    </row>
    <row r="29" spans="1:6" x14ac:dyDescent="0.2">
      <c r="A29" s="26" t="s">
        <v>516</v>
      </c>
      <c r="B29" s="26" t="s">
        <v>515</v>
      </c>
      <c r="C29" s="26" t="s">
        <v>178</v>
      </c>
      <c r="D29" s="27">
        <v>300000</v>
      </c>
      <c r="E29" s="28">
        <v>2105.25</v>
      </c>
      <c r="F29" s="29">
        <v>1.91401721831802</v>
      </c>
    </row>
    <row r="30" spans="1:6" x14ac:dyDescent="0.2">
      <c r="A30" s="26" t="s">
        <v>177</v>
      </c>
      <c r="B30" s="26" t="s">
        <v>176</v>
      </c>
      <c r="C30" s="26" t="s">
        <v>178</v>
      </c>
      <c r="D30" s="27">
        <v>1200000</v>
      </c>
      <c r="E30" s="28">
        <v>1949.4</v>
      </c>
      <c r="F30" s="29">
        <v>1.7723240305850401</v>
      </c>
    </row>
    <row r="31" spans="1:6" x14ac:dyDescent="0.2">
      <c r="A31" s="26" t="s">
        <v>569</v>
      </c>
      <c r="B31" s="26" t="s">
        <v>568</v>
      </c>
      <c r="C31" s="26" t="s">
        <v>150</v>
      </c>
      <c r="D31" s="27">
        <v>25000</v>
      </c>
      <c r="E31" s="28">
        <v>1929.45</v>
      </c>
      <c r="F31" s="29">
        <v>1.75418621155859</v>
      </c>
    </row>
    <row r="32" spans="1:6" x14ac:dyDescent="0.2">
      <c r="A32" s="26" t="s">
        <v>449</v>
      </c>
      <c r="B32" s="26" t="s">
        <v>448</v>
      </c>
      <c r="C32" s="26" t="s">
        <v>99</v>
      </c>
      <c r="D32" s="27">
        <v>105084</v>
      </c>
      <c r="E32" s="28">
        <v>1797.4092780000001</v>
      </c>
      <c r="F32" s="29">
        <v>1.6341395589391099</v>
      </c>
    </row>
    <row r="33" spans="1:9" x14ac:dyDescent="0.2">
      <c r="A33" s="26" t="s">
        <v>195</v>
      </c>
      <c r="B33" s="26" t="s">
        <v>194</v>
      </c>
      <c r="C33" s="26" t="s">
        <v>196</v>
      </c>
      <c r="D33" s="27">
        <v>120000</v>
      </c>
      <c r="E33" s="28">
        <v>1716.24</v>
      </c>
      <c r="F33" s="29">
        <v>1.5603433847600701</v>
      </c>
    </row>
    <row r="34" spans="1:9" x14ac:dyDescent="0.2">
      <c r="A34" s="26" t="s">
        <v>251</v>
      </c>
      <c r="B34" s="26" t="s">
        <v>250</v>
      </c>
      <c r="C34" s="26" t="s">
        <v>178</v>
      </c>
      <c r="D34" s="27">
        <v>425000</v>
      </c>
      <c r="E34" s="28">
        <v>1705.95</v>
      </c>
      <c r="F34" s="29">
        <v>1.55098808863063</v>
      </c>
    </row>
    <row r="35" spans="1:9" x14ac:dyDescent="0.2">
      <c r="A35" s="26" t="s">
        <v>613</v>
      </c>
      <c r="B35" s="26" t="s">
        <v>612</v>
      </c>
      <c r="C35" s="26" t="s">
        <v>374</v>
      </c>
      <c r="D35" s="27">
        <v>1600000</v>
      </c>
      <c r="E35" s="28">
        <v>1680.8</v>
      </c>
      <c r="F35" s="29">
        <v>1.5281226175271001</v>
      </c>
    </row>
    <row r="36" spans="1:9" x14ac:dyDescent="0.2">
      <c r="A36" s="26" t="s">
        <v>615</v>
      </c>
      <c r="B36" s="26" t="s">
        <v>614</v>
      </c>
      <c r="C36" s="26" t="s">
        <v>178</v>
      </c>
      <c r="D36" s="27">
        <v>1200000</v>
      </c>
      <c r="E36" s="28">
        <v>1462.8</v>
      </c>
      <c r="F36" s="29">
        <v>1.32992489583451</v>
      </c>
    </row>
    <row r="37" spans="1:9" x14ac:dyDescent="0.2">
      <c r="A37" s="26" t="s">
        <v>579</v>
      </c>
      <c r="B37" s="26" t="s">
        <v>578</v>
      </c>
      <c r="C37" s="26" t="s">
        <v>99</v>
      </c>
      <c r="D37" s="27">
        <v>1800000</v>
      </c>
      <c r="E37" s="28">
        <v>1227.5999999999999</v>
      </c>
      <c r="F37" s="29">
        <v>1.1160895557331501</v>
      </c>
    </row>
    <row r="38" spans="1:9" x14ac:dyDescent="0.2">
      <c r="A38" s="26" t="s">
        <v>233</v>
      </c>
      <c r="B38" s="26" t="s">
        <v>232</v>
      </c>
      <c r="C38" s="26" t="s">
        <v>142</v>
      </c>
      <c r="D38" s="27">
        <v>500000</v>
      </c>
      <c r="E38" s="28">
        <v>1192.75</v>
      </c>
      <c r="F38" s="29">
        <v>1.0844051951781599</v>
      </c>
    </row>
    <row r="39" spans="1:9" x14ac:dyDescent="0.2">
      <c r="A39" s="26" t="s">
        <v>502</v>
      </c>
      <c r="B39" s="26" t="s">
        <v>501</v>
      </c>
      <c r="C39" s="26" t="s">
        <v>469</v>
      </c>
      <c r="D39" s="27">
        <v>510210</v>
      </c>
      <c r="E39" s="28">
        <v>1009.70559</v>
      </c>
      <c r="F39" s="29">
        <v>0.91798783265263495</v>
      </c>
    </row>
    <row r="40" spans="1:9" x14ac:dyDescent="0.2">
      <c r="A40" s="26" t="s">
        <v>530</v>
      </c>
      <c r="B40" s="26" t="s">
        <v>529</v>
      </c>
      <c r="C40" s="26" t="s">
        <v>178</v>
      </c>
      <c r="D40" s="27">
        <v>90101</v>
      </c>
      <c r="E40" s="28">
        <v>928.44575450000002</v>
      </c>
      <c r="F40" s="29">
        <v>0.84410932686724605</v>
      </c>
    </row>
    <row r="41" spans="1:9" x14ac:dyDescent="0.2">
      <c r="A41" s="30" t="s">
        <v>32</v>
      </c>
      <c r="B41" s="30"/>
      <c r="C41" s="30"/>
      <c r="D41" s="31"/>
      <c r="E41" s="32">
        <f>SUM(E7:E40)</f>
        <v>105234.56312850003</v>
      </c>
      <c r="F41" s="33">
        <f>SUM(F7:F40)</f>
        <v>95.675461721944728</v>
      </c>
      <c r="G41" s="18"/>
      <c r="H41" s="18"/>
      <c r="I41" s="18"/>
    </row>
    <row r="42" spans="1:9" x14ac:dyDescent="0.2">
      <c r="A42" s="26"/>
      <c r="B42" s="26"/>
      <c r="C42" s="26"/>
      <c r="D42" s="34"/>
      <c r="E42" s="28"/>
      <c r="F42" s="29"/>
    </row>
    <row r="43" spans="1:9" x14ac:dyDescent="0.2">
      <c r="A43" s="30" t="s">
        <v>33</v>
      </c>
      <c r="B43" s="30"/>
      <c r="C43" s="30"/>
      <c r="D43" s="31"/>
      <c r="E43" s="32">
        <f>E41</f>
        <v>105234.56312850003</v>
      </c>
      <c r="F43" s="33">
        <f>F41</f>
        <v>95.675461721944728</v>
      </c>
      <c r="G43" s="18"/>
      <c r="H43" s="18"/>
      <c r="I43" s="18"/>
    </row>
    <row r="44" spans="1:9" x14ac:dyDescent="0.2">
      <c r="A44" s="30"/>
      <c r="B44" s="30"/>
      <c r="C44" s="30"/>
      <c r="D44" s="31"/>
      <c r="E44" s="32"/>
      <c r="F44" s="33"/>
      <c r="G44" s="18"/>
      <c r="H44" s="18"/>
      <c r="I44" s="18"/>
    </row>
    <row r="45" spans="1:9" x14ac:dyDescent="0.2">
      <c r="A45" s="30" t="s">
        <v>35</v>
      </c>
      <c r="B45" s="30"/>
      <c r="C45" s="30"/>
      <c r="D45" s="31"/>
      <c r="E45" s="32">
        <f>E47-(E41)</f>
        <v>4756.6104017999751</v>
      </c>
      <c r="F45" s="33">
        <f>F47-(F41)</f>
        <v>4.3245382780552717</v>
      </c>
      <c r="G45" s="18"/>
      <c r="H45" s="18"/>
      <c r="I45" s="18"/>
    </row>
    <row r="46" spans="1:9" x14ac:dyDescent="0.2">
      <c r="A46" s="30"/>
      <c r="B46" s="30"/>
      <c r="C46" s="30"/>
      <c r="D46" s="31"/>
      <c r="E46" s="32"/>
      <c r="F46" s="33"/>
      <c r="G46" s="18"/>
      <c r="H46" s="18"/>
      <c r="I46" s="18"/>
    </row>
    <row r="47" spans="1:9" x14ac:dyDescent="0.2">
      <c r="A47" s="35" t="s">
        <v>34</v>
      </c>
      <c r="B47" s="35"/>
      <c r="C47" s="35"/>
      <c r="D47" s="36"/>
      <c r="E47" s="37">
        <v>109991.1735303</v>
      </c>
      <c r="F47" s="38">
        <v>100</v>
      </c>
      <c r="G47" s="18"/>
      <c r="H47" s="18"/>
      <c r="I47" s="18"/>
    </row>
    <row r="50" spans="1:4" x14ac:dyDescent="0.2">
      <c r="A50" s="18" t="s">
        <v>37</v>
      </c>
    </row>
    <row r="51" spans="1:4" x14ac:dyDescent="0.2">
      <c r="A51" s="18" t="s">
        <v>38</v>
      </c>
    </row>
    <row r="52" spans="1:4" x14ac:dyDescent="0.2">
      <c r="A52" s="18" t="s">
        <v>39</v>
      </c>
      <c r="B52" s="18"/>
      <c r="C52" s="39" t="s">
        <v>41</v>
      </c>
      <c r="D52" s="19" t="s">
        <v>40</v>
      </c>
    </row>
    <row r="53" spans="1:4" x14ac:dyDescent="0.2">
      <c r="A53" s="9" t="s">
        <v>59</v>
      </c>
      <c r="C53" s="40">
        <v>65.121300000000005</v>
      </c>
      <c r="D53" s="40">
        <v>63.260300000000001</v>
      </c>
    </row>
    <row r="54" spans="1:4" x14ac:dyDescent="0.2">
      <c r="A54" s="9" t="s">
        <v>81</v>
      </c>
      <c r="C54" s="40">
        <v>28.573</v>
      </c>
      <c r="D54" s="40">
        <v>25.488499999999998</v>
      </c>
    </row>
    <row r="55" spans="1:4" x14ac:dyDescent="0.2">
      <c r="A55" s="9" t="s">
        <v>62</v>
      </c>
      <c r="C55" s="40">
        <v>72.049400000000006</v>
      </c>
      <c r="D55" s="40">
        <v>70.342100000000002</v>
      </c>
    </row>
    <row r="56" spans="1:4" x14ac:dyDescent="0.2">
      <c r="A56" s="9" t="s">
        <v>82</v>
      </c>
      <c r="C56" s="40">
        <v>32.986800000000002</v>
      </c>
      <c r="D56" s="40">
        <v>29.927800000000001</v>
      </c>
    </row>
    <row r="58" spans="1:4" x14ac:dyDescent="0.2">
      <c r="A58" s="18" t="s">
        <v>43</v>
      </c>
    </row>
    <row r="59" spans="1:4" x14ac:dyDescent="0.2">
      <c r="A59" s="86" t="s">
        <v>56</v>
      </c>
      <c r="B59" s="87"/>
      <c r="C59" s="43" t="s">
        <v>57</v>
      </c>
    </row>
    <row r="60" spans="1:4" x14ac:dyDescent="0.2">
      <c r="A60" s="82" t="s">
        <v>81</v>
      </c>
      <c r="B60" s="83"/>
      <c r="C60" s="44">
        <v>2.35</v>
      </c>
    </row>
    <row r="61" spans="1:4" x14ac:dyDescent="0.2">
      <c r="A61" s="82" t="s">
        <v>82</v>
      </c>
      <c r="B61" s="83"/>
      <c r="C61" s="44">
        <v>2.35</v>
      </c>
    </row>
    <row r="62" spans="1:4" x14ac:dyDescent="0.2">
      <c r="A62" s="9" t="s">
        <v>58</v>
      </c>
    </row>
    <row r="63" spans="1:4" x14ac:dyDescent="0.2">
      <c r="A63" s="9" t="s">
        <v>42</v>
      </c>
    </row>
    <row r="65" spans="1:4" x14ac:dyDescent="0.2">
      <c r="A65" s="18" t="s">
        <v>224</v>
      </c>
      <c r="D65" s="45">
        <v>0.23189909140189099</v>
      </c>
    </row>
    <row r="67" spans="1:4" x14ac:dyDescent="0.2">
      <c r="A67" s="18" t="s">
        <v>787</v>
      </c>
    </row>
    <row r="68" spans="1:4" x14ac:dyDescent="0.2">
      <c r="A68" s="52"/>
    </row>
    <row r="69" spans="1:4" x14ac:dyDescent="0.2">
      <c r="A69" s="49" t="s">
        <v>766</v>
      </c>
    </row>
    <row r="70" spans="1:4" x14ac:dyDescent="0.2">
      <c r="A70" s="50"/>
    </row>
    <row r="71" spans="1:4" x14ac:dyDescent="0.2">
      <c r="A71" s="51"/>
    </row>
    <row r="72" spans="1:4" x14ac:dyDescent="0.2">
      <c r="A72" s="51"/>
    </row>
    <row r="73" spans="1:4" x14ac:dyDescent="0.2">
      <c r="A73" s="51"/>
    </row>
    <row r="74" spans="1:4" x14ac:dyDescent="0.2">
      <c r="A74" s="51"/>
    </row>
    <row r="75" spans="1:4" x14ac:dyDescent="0.2">
      <c r="A75" s="51"/>
    </row>
    <row r="76" spans="1:4" x14ac:dyDescent="0.2">
      <c r="A76" s="51"/>
    </row>
    <row r="77" spans="1:4" x14ac:dyDescent="0.2">
      <c r="A77" s="51"/>
    </row>
    <row r="78" spans="1:4" x14ac:dyDescent="0.2">
      <c r="A78" s="51"/>
    </row>
    <row r="79" spans="1:4" x14ac:dyDescent="0.2">
      <c r="A79" s="51"/>
    </row>
    <row r="80" spans="1:4" x14ac:dyDescent="0.2">
      <c r="A80" s="51"/>
    </row>
    <row r="81" spans="1:1" x14ac:dyDescent="0.2">
      <c r="A81" s="51"/>
    </row>
    <row r="82" spans="1:1" x14ac:dyDescent="0.2">
      <c r="A82" s="51"/>
    </row>
    <row r="83" spans="1:1" x14ac:dyDescent="0.2">
      <c r="A83" s="49" t="s">
        <v>790</v>
      </c>
    </row>
    <row r="84" spans="1:1" x14ac:dyDescent="0.2">
      <c r="A84" s="51"/>
    </row>
    <row r="85" spans="1:1" x14ac:dyDescent="0.2">
      <c r="A85" s="49" t="s">
        <v>896</v>
      </c>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51"/>
    </row>
  </sheetData>
  <mergeCells count="4">
    <mergeCell ref="A1:F1"/>
    <mergeCell ref="A59:B59"/>
    <mergeCell ref="A60:B60"/>
    <mergeCell ref="A61:B61"/>
  </mergeCells>
  <conditionalFormatting sqref="F2:F3 F5:F65536">
    <cfRule type="cellIs" dxfId="32"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22"/>
  <sheetViews>
    <sheetView workbookViewId="0">
      <selection sqref="A1:F1"/>
    </sheetView>
  </sheetViews>
  <sheetFormatPr defaultColWidth="9.109375" defaultRowHeight="10.199999999999999" x14ac:dyDescent="0.2"/>
  <cols>
    <col min="1" max="1" width="38.6640625" style="9" bestFit="1" customWidth="1"/>
    <col min="2" max="2" width="39.5546875" style="9" bestFit="1" customWidth="1"/>
    <col min="3" max="3" width="25.554687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4" t="s">
        <v>20</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91</v>
      </c>
      <c r="B7" s="26" t="s">
        <v>90</v>
      </c>
      <c r="C7" s="26" t="s">
        <v>89</v>
      </c>
      <c r="D7" s="27">
        <v>146845</v>
      </c>
      <c r="E7" s="28">
        <v>1091.498885</v>
      </c>
      <c r="F7" s="29">
        <v>3.6839501853626002</v>
      </c>
    </row>
    <row r="8" spans="1:6" x14ac:dyDescent="0.2">
      <c r="A8" s="26" t="s">
        <v>114</v>
      </c>
      <c r="B8" s="26" t="s">
        <v>113</v>
      </c>
      <c r="C8" s="26" t="s">
        <v>89</v>
      </c>
      <c r="D8" s="27">
        <v>36549</v>
      </c>
      <c r="E8" s="28">
        <v>654.50121750000005</v>
      </c>
      <c r="F8" s="29">
        <v>2.2090264265631099</v>
      </c>
    </row>
    <row r="9" spans="1:6" x14ac:dyDescent="0.2">
      <c r="A9" s="26" t="s">
        <v>88</v>
      </c>
      <c r="B9" s="26" t="s">
        <v>87</v>
      </c>
      <c r="C9" s="26" t="s">
        <v>89</v>
      </c>
      <c r="D9" s="27">
        <v>37797</v>
      </c>
      <c r="E9" s="28">
        <v>523.33726200000001</v>
      </c>
      <c r="F9" s="29">
        <v>1.76633107907578</v>
      </c>
    </row>
    <row r="10" spans="1:6" x14ac:dyDescent="0.2">
      <c r="A10" s="26" t="s">
        <v>98</v>
      </c>
      <c r="B10" s="26" t="s">
        <v>97</v>
      </c>
      <c r="C10" s="26" t="s">
        <v>99</v>
      </c>
      <c r="D10" s="27">
        <v>29029</v>
      </c>
      <c r="E10" s="28">
        <v>491.85286150000002</v>
      </c>
      <c r="F10" s="29">
        <v>1.6600671472917301</v>
      </c>
    </row>
    <row r="11" spans="1:6" x14ac:dyDescent="0.2">
      <c r="A11" s="26" t="s">
        <v>617</v>
      </c>
      <c r="B11" s="26" t="s">
        <v>616</v>
      </c>
      <c r="C11" s="26" t="s">
        <v>381</v>
      </c>
      <c r="D11" s="27">
        <v>41584</v>
      </c>
      <c r="E11" s="28">
        <v>342.54820000000001</v>
      </c>
      <c r="F11" s="29">
        <v>1.15614456618123</v>
      </c>
    </row>
    <row r="12" spans="1:6" x14ac:dyDescent="0.2">
      <c r="A12" s="26" t="s">
        <v>619</v>
      </c>
      <c r="B12" s="26" t="s">
        <v>618</v>
      </c>
      <c r="C12" s="26" t="s">
        <v>196</v>
      </c>
      <c r="D12" s="27">
        <v>32972</v>
      </c>
      <c r="E12" s="28">
        <v>298.01742200000001</v>
      </c>
      <c r="F12" s="29">
        <v>1.00584741964091</v>
      </c>
    </row>
    <row r="13" spans="1:6" x14ac:dyDescent="0.2">
      <c r="A13" s="26" t="s">
        <v>611</v>
      </c>
      <c r="B13" s="26" t="s">
        <v>610</v>
      </c>
      <c r="C13" s="26" t="s">
        <v>166</v>
      </c>
      <c r="D13" s="27">
        <v>48121</v>
      </c>
      <c r="E13" s="28">
        <v>280.25670400000001</v>
      </c>
      <c r="F13" s="29">
        <v>0.94590269476080302</v>
      </c>
    </row>
    <row r="14" spans="1:6" x14ac:dyDescent="0.2">
      <c r="A14" s="26" t="s">
        <v>152</v>
      </c>
      <c r="B14" s="26" t="s">
        <v>151</v>
      </c>
      <c r="C14" s="26" t="s">
        <v>123</v>
      </c>
      <c r="D14" s="27">
        <v>31928</v>
      </c>
      <c r="E14" s="28">
        <v>275.490748</v>
      </c>
      <c r="F14" s="29">
        <v>0.92981697563555599</v>
      </c>
    </row>
    <row r="15" spans="1:6" x14ac:dyDescent="0.2">
      <c r="A15" s="26" t="s">
        <v>475</v>
      </c>
      <c r="B15" s="26" t="s">
        <v>474</v>
      </c>
      <c r="C15" s="26" t="s">
        <v>374</v>
      </c>
      <c r="D15" s="27">
        <v>27579</v>
      </c>
      <c r="E15" s="28">
        <v>264.82734749999997</v>
      </c>
      <c r="F15" s="29">
        <v>0.89382661706677902</v>
      </c>
    </row>
    <row r="16" spans="1:6" x14ac:dyDescent="0.2">
      <c r="A16" s="26" t="s">
        <v>621</v>
      </c>
      <c r="B16" s="26" t="s">
        <v>620</v>
      </c>
      <c r="C16" s="26" t="s">
        <v>374</v>
      </c>
      <c r="D16" s="27">
        <v>15153</v>
      </c>
      <c r="E16" s="28">
        <v>238.42487850000001</v>
      </c>
      <c r="F16" s="29">
        <v>0.80471486266807402</v>
      </c>
    </row>
    <row r="17" spans="1:9" x14ac:dyDescent="0.2">
      <c r="A17" s="26" t="s">
        <v>308</v>
      </c>
      <c r="B17" s="26" t="s">
        <v>307</v>
      </c>
      <c r="C17" s="26" t="s">
        <v>137</v>
      </c>
      <c r="D17" s="27">
        <v>3461</v>
      </c>
      <c r="E17" s="28">
        <v>160.97976249999999</v>
      </c>
      <c r="F17" s="29">
        <v>0.54332755997410098</v>
      </c>
    </row>
    <row r="18" spans="1:9" x14ac:dyDescent="0.2">
      <c r="A18" s="26" t="s">
        <v>190</v>
      </c>
      <c r="B18" s="26" t="s">
        <v>189</v>
      </c>
      <c r="C18" s="26" t="s">
        <v>137</v>
      </c>
      <c r="D18" s="27">
        <v>159505</v>
      </c>
      <c r="E18" s="28">
        <v>114.44483750000001</v>
      </c>
      <c r="F18" s="29">
        <v>0.38626615758926602</v>
      </c>
    </row>
    <row r="19" spans="1:9" x14ac:dyDescent="0.2">
      <c r="A19" s="26" t="s">
        <v>275</v>
      </c>
      <c r="B19" s="26" t="s">
        <v>274</v>
      </c>
      <c r="C19" s="26" t="s">
        <v>94</v>
      </c>
      <c r="D19" s="27">
        <v>1977</v>
      </c>
      <c r="E19" s="28">
        <v>70.118258999999995</v>
      </c>
      <c r="F19" s="29">
        <v>0.23665821082387301</v>
      </c>
    </row>
    <row r="20" spans="1:9" x14ac:dyDescent="0.2">
      <c r="A20" s="30" t="s">
        <v>32</v>
      </c>
      <c r="B20" s="30"/>
      <c r="C20" s="30"/>
      <c r="D20" s="31"/>
      <c r="E20" s="32">
        <f>SUM(E7:E19)</f>
        <v>4806.2983850000001</v>
      </c>
      <c r="F20" s="33">
        <f>SUM(F7:F19)</f>
        <v>16.221879902633809</v>
      </c>
      <c r="G20" s="18"/>
      <c r="H20" s="18"/>
      <c r="I20" s="18"/>
    </row>
    <row r="21" spans="1:9" x14ac:dyDescent="0.2">
      <c r="A21" s="26"/>
      <c r="B21" s="26"/>
      <c r="C21" s="26"/>
      <c r="D21" s="34"/>
      <c r="E21" s="28"/>
      <c r="F21" s="29"/>
    </row>
    <row r="22" spans="1:9" x14ac:dyDescent="0.2">
      <c r="A22" s="30" t="s">
        <v>291</v>
      </c>
      <c r="B22" s="26"/>
      <c r="C22" s="26"/>
      <c r="D22" s="34"/>
      <c r="E22" s="28"/>
      <c r="F22" s="29"/>
    </row>
    <row r="23" spans="1:9" x14ac:dyDescent="0.2">
      <c r="A23" s="26" t="s">
        <v>330</v>
      </c>
      <c r="B23" s="26" t="s">
        <v>329</v>
      </c>
      <c r="C23" s="26" t="s">
        <v>299</v>
      </c>
      <c r="D23" s="27">
        <v>67581</v>
      </c>
      <c r="E23" s="28">
        <v>2766.2129</v>
      </c>
      <c r="F23" s="29">
        <v>9.3363270139368204</v>
      </c>
    </row>
    <row r="24" spans="1:9" x14ac:dyDescent="0.2">
      <c r="A24" s="26" t="s">
        <v>328</v>
      </c>
      <c r="B24" s="26" t="s">
        <v>327</v>
      </c>
      <c r="C24" s="26" t="s">
        <v>299</v>
      </c>
      <c r="D24" s="27">
        <v>191714</v>
      </c>
      <c r="E24" s="28">
        <v>2678.0585839999999</v>
      </c>
      <c r="F24" s="29">
        <v>9.0387947734263605</v>
      </c>
    </row>
    <row r="25" spans="1:9" x14ac:dyDescent="0.2">
      <c r="A25" s="26" t="s">
        <v>359</v>
      </c>
      <c r="B25" s="26" t="s">
        <v>358</v>
      </c>
      <c r="C25" s="26" t="s">
        <v>94</v>
      </c>
      <c r="D25" s="27">
        <v>41200</v>
      </c>
      <c r="E25" s="28">
        <v>1514.3810080000001</v>
      </c>
      <c r="F25" s="29">
        <v>5.1112321522263402</v>
      </c>
    </row>
    <row r="26" spans="1:9" x14ac:dyDescent="0.2">
      <c r="A26" s="26" t="s">
        <v>623</v>
      </c>
      <c r="B26" s="26" t="s">
        <v>622</v>
      </c>
      <c r="C26" s="26" t="s">
        <v>166</v>
      </c>
      <c r="D26" s="27">
        <v>185400</v>
      </c>
      <c r="E26" s="28">
        <v>1403.932313</v>
      </c>
      <c r="F26" s="29">
        <v>4.7384534934388798</v>
      </c>
    </row>
    <row r="27" spans="1:9" x14ac:dyDescent="0.2">
      <c r="A27" s="26" t="s">
        <v>348</v>
      </c>
      <c r="B27" s="26" t="s">
        <v>347</v>
      </c>
      <c r="C27" s="26" t="s">
        <v>137</v>
      </c>
      <c r="D27" s="27">
        <v>123204</v>
      </c>
      <c r="E27" s="28">
        <v>1225.1424629999999</v>
      </c>
      <c r="F27" s="29">
        <v>4.1350145801243201</v>
      </c>
    </row>
    <row r="28" spans="1:9" x14ac:dyDescent="0.2">
      <c r="A28" s="26" t="s">
        <v>365</v>
      </c>
      <c r="B28" s="26" t="s">
        <v>364</v>
      </c>
      <c r="C28" s="26" t="s">
        <v>137</v>
      </c>
      <c r="D28" s="27">
        <v>37312</v>
      </c>
      <c r="E28" s="28">
        <v>965.18961820000004</v>
      </c>
      <c r="F28" s="29">
        <v>3.2576400413619702</v>
      </c>
    </row>
    <row r="29" spans="1:9" x14ac:dyDescent="0.2">
      <c r="A29" s="26" t="s">
        <v>625</v>
      </c>
      <c r="B29" s="26" t="s">
        <v>624</v>
      </c>
      <c r="C29" s="26" t="s">
        <v>89</v>
      </c>
      <c r="D29" s="27">
        <v>1873445</v>
      </c>
      <c r="E29" s="28">
        <v>802.56173320000005</v>
      </c>
      <c r="F29" s="29">
        <v>2.7087498543684401</v>
      </c>
    </row>
    <row r="30" spans="1:9" x14ac:dyDescent="0.2">
      <c r="A30" s="26" t="s">
        <v>627</v>
      </c>
      <c r="B30" s="26" t="s">
        <v>626</v>
      </c>
      <c r="C30" s="26" t="s">
        <v>89</v>
      </c>
      <c r="D30" s="27">
        <v>35800</v>
      </c>
      <c r="E30" s="28">
        <v>672.88511059999996</v>
      </c>
      <c r="F30" s="29">
        <v>2.27107444816364</v>
      </c>
    </row>
    <row r="31" spans="1:9" x14ac:dyDescent="0.2">
      <c r="A31" s="26" t="s">
        <v>629</v>
      </c>
      <c r="B31" s="26" t="s">
        <v>628</v>
      </c>
      <c r="C31" s="26" t="s">
        <v>147</v>
      </c>
      <c r="D31" s="27">
        <v>3844</v>
      </c>
      <c r="E31" s="28">
        <v>668.81976239999995</v>
      </c>
      <c r="F31" s="29">
        <v>2.2573533711558902</v>
      </c>
    </row>
    <row r="32" spans="1:9" x14ac:dyDescent="0.2">
      <c r="A32" s="26" t="s">
        <v>631</v>
      </c>
      <c r="B32" s="26" t="s">
        <v>630</v>
      </c>
      <c r="C32" s="26" t="s">
        <v>137</v>
      </c>
      <c r="D32" s="27">
        <v>37000</v>
      </c>
      <c r="E32" s="28">
        <v>619.82089589999998</v>
      </c>
      <c r="F32" s="29">
        <v>2.0919758469037899</v>
      </c>
    </row>
    <row r="33" spans="1:6" x14ac:dyDescent="0.2">
      <c r="A33" s="26" t="s">
        <v>633</v>
      </c>
      <c r="B33" s="26" t="s">
        <v>632</v>
      </c>
      <c r="C33" s="26" t="s">
        <v>634</v>
      </c>
      <c r="D33" s="27">
        <v>147000</v>
      </c>
      <c r="E33" s="28">
        <v>609.90609900000004</v>
      </c>
      <c r="F33" s="29">
        <v>2.0585121224973402</v>
      </c>
    </row>
    <row r="34" spans="1:6" x14ac:dyDescent="0.2">
      <c r="A34" s="26" t="s">
        <v>636</v>
      </c>
      <c r="B34" s="26" t="s">
        <v>635</v>
      </c>
      <c r="C34" s="26" t="s">
        <v>137</v>
      </c>
      <c r="D34" s="27">
        <v>56021</v>
      </c>
      <c r="E34" s="28">
        <v>580.53515930000003</v>
      </c>
      <c r="F34" s="29">
        <v>1.9593813947989001</v>
      </c>
    </row>
    <row r="35" spans="1:6" x14ac:dyDescent="0.2">
      <c r="A35" s="26" t="s">
        <v>638</v>
      </c>
      <c r="B35" s="26" t="s">
        <v>637</v>
      </c>
      <c r="C35" s="26" t="s">
        <v>302</v>
      </c>
      <c r="D35" s="27">
        <v>73060</v>
      </c>
      <c r="E35" s="28">
        <v>575.75068439999995</v>
      </c>
      <c r="F35" s="29">
        <v>1.9432331719862701</v>
      </c>
    </row>
    <row r="36" spans="1:6" x14ac:dyDescent="0.2">
      <c r="A36" s="26" t="s">
        <v>640</v>
      </c>
      <c r="B36" s="26" t="s">
        <v>639</v>
      </c>
      <c r="C36" s="26" t="s">
        <v>299</v>
      </c>
      <c r="D36" s="27">
        <v>8399</v>
      </c>
      <c r="E36" s="28">
        <v>573.8272862</v>
      </c>
      <c r="F36" s="29">
        <v>1.9367414538060701</v>
      </c>
    </row>
    <row r="37" spans="1:6" x14ac:dyDescent="0.2">
      <c r="A37" s="26" t="s">
        <v>642</v>
      </c>
      <c r="B37" s="26" t="s">
        <v>641</v>
      </c>
      <c r="C37" s="26" t="s">
        <v>89</v>
      </c>
      <c r="D37" s="27">
        <v>113500</v>
      </c>
      <c r="E37" s="28">
        <v>529.50177150000002</v>
      </c>
      <c r="F37" s="29">
        <v>1.7871370975035401</v>
      </c>
    </row>
    <row r="38" spans="1:6" x14ac:dyDescent="0.2">
      <c r="A38" s="26" t="s">
        <v>644</v>
      </c>
      <c r="B38" s="26" t="s">
        <v>643</v>
      </c>
      <c r="C38" s="26" t="s">
        <v>374</v>
      </c>
      <c r="D38" s="27">
        <v>126000</v>
      </c>
      <c r="E38" s="28">
        <v>433.19286310000001</v>
      </c>
      <c r="F38" s="29">
        <v>1.46208205088089</v>
      </c>
    </row>
    <row r="39" spans="1:6" x14ac:dyDescent="0.2">
      <c r="A39" s="26" t="s">
        <v>646</v>
      </c>
      <c r="B39" s="26" t="s">
        <v>645</v>
      </c>
      <c r="C39" s="26" t="s">
        <v>128</v>
      </c>
      <c r="D39" s="27">
        <v>64700</v>
      </c>
      <c r="E39" s="28">
        <v>428.3174305</v>
      </c>
      <c r="F39" s="29">
        <v>1.4456268340434499</v>
      </c>
    </row>
    <row r="40" spans="1:6" x14ac:dyDescent="0.2">
      <c r="A40" s="26" t="s">
        <v>648</v>
      </c>
      <c r="B40" s="26" t="s">
        <v>647</v>
      </c>
      <c r="C40" s="26" t="s">
        <v>357</v>
      </c>
      <c r="D40" s="27">
        <v>47765</v>
      </c>
      <c r="E40" s="28">
        <v>414.96261859999998</v>
      </c>
      <c r="F40" s="29">
        <v>1.40055261321684</v>
      </c>
    </row>
    <row r="41" spans="1:6" x14ac:dyDescent="0.2">
      <c r="A41" s="26" t="s">
        <v>650</v>
      </c>
      <c r="B41" s="26" t="s">
        <v>649</v>
      </c>
      <c r="C41" s="26" t="s">
        <v>166</v>
      </c>
      <c r="D41" s="27">
        <v>82810</v>
      </c>
      <c r="E41" s="28">
        <v>414.55479810000003</v>
      </c>
      <c r="F41" s="29">
        <v>1.3991761661794599</v>
      </c>
    </row>
    <row r="42" spans="1:6" x14ac:dyDescent="0.2">
      <c r="A42" s="26" t="s">
        <v>652</v>
      </c>
      <c r="B42" s="26" t="s">
        <v>651</v>
      </c>
      <c r="C42" s="26" t="s">
        <v>294</v>
      </c>
      <c r="D42" s="27">
        <v>13100</v>
      </c>
      <c r="E42" s="28">
        <v>410.53238499999998</v>
      </c>
      <c r="F42" s="29">
        <v>1.3856000006982101</v>
      </c>
    </row>
    <row r="43" spans="1:6" x14ac:dyDescent="0.2">
      <c r="A43" s="26" t="s">
        <v>304</v>
      </c>
      <c r="B43" s="26" t="s">
        <v>303</v>
      </c>
      <c r="C43" s="26" t="s">
        <v>299</v>
      </c>
      <c r="D43" s="27">
        <v>19000</v>
      </c>
      <c r="E43" s="28">
        <v>409.46394120000002</v>
      </c>
      <c r="F43" s="29">
        <v>1.3819938644124601</v>
      </c>
    </row>
    <row r="44" spans="1:6" x14ac:dyDescent="0.2">
      <c r="A44" s="26" t="s">
        <v>356</v>
      </c>
      <c r="B44" s="26" t="s">
        <v>355</v>
      </c>
      <c r="C44" s="26" t="s">
        <v>357</v>
      </c>
      <c r="D44" s="27">
        <v>1291</v>
      </c>
      <c r="E44" s="28">
        <v>406.90656050000001</v>
      </c>
      <c r="F44" s="29">
        <v>1.37336237313631</v>
      </c>
    </row>
    <row r="45" spans="1:6" x14ac:dyDescent="0.2">
      <c r="A45" s="26" t="s">
        <v>654</v>
      </c>
      <c r="B45" s="26" t="s">
        <v>653</v>
      </c>
      <c r="C45" s="26" t="s">
        <v>123</v>
      </c>
      <c r="D45" s="27">
        <v>206000</v>
      </c>
      <c r="E45" s="28">
        <v>396.8528925</v>
      </c>
      <c r="F45" s="29">
        <v>1.33942994077091</v>
      </c>
    </row>
    <row r="46" spans="1:6" x14ac:dyDescent="0.2">
      <c r="A46" s="26" t="s">
        <v>656</v>
      </c>
      <c r="B46" s="26" t="s">
        <v>655</v>
      </c>
      <c r="C46" s="26" t="s">
        <v>202</v>
      </c>
      <c r="D46" s="27">
        <v>677600</v>
      </c>
      <c r="E46" s="28">
        <v>389.33094940000001</v>
      </c>
      <c r="F46" s="29">
        <v>1.31404240803189</v>
      </c>
    </row>
    <row r="47" spans="1:6" x14ac:dyDescent="0.2">
      <c r="A47" s="26" t="s">
        <v>658</v>
      </c>
      <c r="B47" s="26" t="s">
        <v>657</v>
      </c>
      <c r="C47" s="26" t="s">
        <v>123</v>
      </c>
      <c r="D47" s="27">
        <v>1700</v>
      </c>
      <c r="E47" s="28">
        <v>360.42657780000002</v>
      </c>
      <c r="F47" s="29">
        <v>1.2164864081340001</v>
      </c>
    </row>
    <row r="48" spans="1:6" x14ac:dyDescent="0.2">
      <c r="A48" s="26" t="s">
        <v>660</v>
      </c>
      <c r="B48" s="26" t="s">
        <v>659</v>
      </c>
      <c r="C48" s="26" t="s">
        <v>392</v>
      </c>
      <c r="D48" s="27">
        <v>98190</v>
      </c>
      <c r="E48" s="28">
        <v>323.71436770000003</v>
      </c>
      <c r="F48" s="29">
        <v>1.09257794147261</v>
      </c>
    </row>
    <row r="49" spans="1:6" x14ac:dyDescent="0.2">
      <c r="A49" s="26" t="s">
        <v>662</v>
      </c>
      <c r="B49" s="26" t="s">
        <v>661</v>
      </c>
      <c r="C49" s="26" t="s">
        <v>108</v>
      </c>
      <c r="D49" s="27">
        <v>582900</v>
      </c>
      <c r="E49" s="28">
        <v>321.93056960000001</v>
      </c>
      <c r="F49" s="29">
        <v>1.08655739172084</v>
      </c>
    </row>
    <row r="50" spans="1:6" x14ac:dyDescent="0.2">
      <c r="A50" s="26" t="s">
        <v>664</v>
      </c>
      <c r="B50" s="26" t="s">
        <v>663</v>
      </c>
      <c r="C50" s="26" t="s">
        <v>99</v>
      </c>
      <c r="D50" s="27">
        <v>57650</v>
      </c>
      <c r="E50" s="28">
        <v>303.16427870000001</v>
      </c>
      <c r="F50" s="29">
        <v>1.02321872798998</v>
      </c>
    </row>
    <row r="51" spans="1:6" x14ac:dyDescent="0.2">
      <c r="A51" s="26" t="s">
        <v>666</v>
      </c>
      <c r="B51" s="26" t="s">
        <v>665</v>
      </c>
      <c r="C51" s="26" t="s">
        <v>299</v>
      </c>
      <c r="D51" s="27">
        <v>93000</v>
      </c>
      <c r="E51" s="28">
        <v>282.60092889999999</v>
      </c>
      <c r="F51" s="29">
        <v>0.95381475758887102</v>
      </c>
    </row>
    <row r="52" spans="1:6" x14ac:dyDescent="0.2">
      <c r="A52" s="26" t="s">
        <v>668</v>
      </c>
      <c r="B52" s="26" t="s">
        <v>667</v>
      </c>
      <c r="C52" s="26" t="s">
        <v>134</v>
      </c>
      <c r="D52" s="27">
        <v>22425</v>
      </c>
      <c r="E52" s="28">
        <v>278.92782290000002</v>
      </c>
      <c r="F52" s="29">
        <v>0.94141754883720397</v>
      </c>
    </row>
    <row r="53" spans="1:6" x14ac:dyDescent="0.2">
      <c r="A53" s="26" t="s">
        <v>324</v>
      </c>
      <c r="B53" s="26" t="s">
        <v>323</v>
      </c>
      <c r="C53" s="26" t="s">
        <v>147</v>
      </c>
      <c r="D53" s="27">
        <v>13900</v>
      </c>
      <c r="E53" s="28">
        <v>272.7300166</v>
      </c>
      <c r="F53" s="29">
        <v>0.92049914939447197</v>
      </c>
    </row>
    <row r="54" spans="1:6" x14ac:dyDescent="0.2">
      <c r="A54" s="26" t="s">
        <v>670</v>
      </c>
      <c r="B54" s="26" t="s">
        <v>669</v>
      </c>
      <c r="C54" s="26" t="s">
        <v>108</v>
      </c>
      <c r="D54" s="27">
        <v>32112</v>
      </c>
      <c r="E54" s="28">
        <v>265.11687819999997</v>
      </c>
      <c r="F54" s="29">
        <v>0.89480382069986597</v>
      </c>
    </row>
    <row r="55" spans="1:6" x14ac:dyDescent="0.2">
      <c r="A55" s="26" t="s">
        <v>672</v>
      </c>
      <c r="B55" s="26" t="s">
        <v>671</v>
      </c>
      <c r="C55" s="26" t="s">
        <v>147</v>
      </c>
      <c r="D55" s="27">
        <v>14738</v>
      </c>
      <c r="E55" s="28">
        <v>251.09663380000001</v>
      </c>
      <c r="F55" s="29">
        <v>0.84748367895165999</v>
      </c>
    </row>
    <row r="56" spans="1:6" x14ac:dyDescent="0.2">
      <c r="A56" s="26" t="s">
        <v>674</v>
      </c>
      <c r="B56" s="26" t="s">
        <v>673</v>
      </c>
      <c r="C56" s="26" t="s">
        <v>108</v>
      </c>
      <c r="D56" s="27">
        <v>733200</v>
      </c>
      <c r="E56" s="28">
        <v>247.40960810000001</v>
      </c>
      <c r="F56" s="29">
        <v>0.83503948940862505</v>
      </c>
    </row>
    <row r="57" spans="1:6" x14ac:dyDescent="0.2">
      <c r="A57" s="26" t="s">
        <v>676</v>
      </c>
      <c r="B57" s="26" t="s">
        <v>675</v>
      </c>
      <c r="C57" s="26" t="s">
        <v>147</v>
      </c>
      <c r="D57" s="27">
        <v>308946</v>
      </c>
      <c r="E57" s="28">
        <v>241.2786638</v>
      </c>
      <c r="F57" s="29">
        <v>0.81434675788060995</v>
      </c>
    </row>
    <row r="58" spans="1:6" x14ac:dyDescent="0.2">
      <c r="A58" s="26" t="s">
        <v>678</v>
      </c>
      <c r="B58" s="26" t="s">
        <v>677</v>
      </c>
      <c r="C58" s="26" t="s">
        <v>131</v>
      </c>
      <c r="D58" s="27">
        <v>34500</v>
      </c>
      <c r="E58" s="28">
        <v>201.6073624</v>
      </c>
      <c r="F58" s="29">
        <v>0.68045097460996895</v>
      </c>
    </row>
    <row r="59" spans="1:6" x14ac:dyDescent="0.2">
      <c r="A59" s="26" t="s">
        <v>680</v>
      </c>
      <c r="B59" s="26" t="s">
        <v>679</v>
      </c>
      <c r="C59" s="26" t="s">
        <v>131</v>
      </c>
      <c r="D59" s="27">
        <v>56700</v>
      </c>
      <c r="E59" s="28">
        <v>193.82596860000001</v>
      </c>
      <c r="F59" s="29">
        <v>0.65418776213596896</v>
      </c>
    </row>
    <row r="60" spans="1:6" x14ac:dyDescent="0.2">
      <c r="A60" s="26" t="s">
        <v>682</v>
      </c>
      <c r="B60" s="26" t="s">
        <v>681</v>
      </c>
      <c r="C60" s="26" t="s">
        <v>178</v>
      </c>
      <c r="D60" s="27">
        <v>175000</v>
      </c>
      <c r="E60" s="28">
        <v>189.18951759999999</v>
      </c>
      <c r="F60" s="29">
        <v>0.63853913916841099</v>
      </c>
    </row>
    <row r="61" spans="1:6" x14ac:dyDescent="0.2">
      <c r="A61" s="26" t="s">
        <v>684</v>
      </c>
      <c r="B61" s="26" t="s">
        <v>683</v>
      </c>
      <c r="C61" s="26" t="s">
        <v>94</v>
      </c>
      <c r="D61" s="27">
        <v>2600</v>
      </c>
      <c r="E61" s="28">
        <v>168.32515699999999</v>
      </c>
      <c r="F61" s="29">
        <v>0.56811921830899403</v>
      </c>
    </row>
    <row r="62" spans="1:6" x14ac:dyDescent="0.2">
      <c r="A62" s="26" t="s">
        <v>686</v>
      </c>
      <c r="B62" s="26" t="s">
        <v>685</v>
      </c>
      <c r="C62" s="26" t="s">
        <v>299</v>
      </c>
      <c r="D62" s="27">
        <v>9600</v>
      </c>
      <c r="E62" s="28">
        <v>167.53639179999999</v>
      </c>
      <c r="F62" s="29">
        <v>0.56545703354208299</v>
      </c>
    </row>
    <row r="63" spans="1:6" x14ac:dyDescent="0.2">
      <c r="A63" s="26" t="s">
        <v>688</v>
      </c>
      <c r="B63" s="26" t="s">
        <v>687</v>
      </c>
      <c r="C63" s="26" t="s">
        <v>147</v>
      </c>
      <c r="D63" s="27">
        <v>8388</v>
      </c>
      <c r="E63" s="28">
        <v>2.4893063999999998</v>
      </c>
      <c r="F63" s="29">
        <v>8.4017316918324706E-3</v>
      </c>
    </row>
    <row r="64" spans="1:6" x14ac:dyDescent="0.2">
      <c r="A64" s="26" t="s">
        <v>689</v>
      </c>
      <c r="B64" s="26" t="s">
        <v>791</v>
      </c>
      <c r="C64" s="26" t="s">
        <v>147</v>
      </c>
      <c r="D64" s="27">
        <v>7501</v>
      </c>
      <c r="E64" s="28">
        <v>1.1214044000000001</v>
      </c>
      <c r="F64" s="29">
        <v>3.78488517397472E-3</v>
      </c>
    </row>
    <row r="65" spans="1:9" x14ac:dyDescent="0.2">
      <c r="A65" s="26" t="s">
        <v>690</v>
      </c>
      <c r="B65" s="26" t="s">
        <v>792</v>
      </c>
      <c r="C65" s="26" t="s">
        <v>147</v>
      </c>
      <c r="D65" s="27">
        <v>6798</v>
      </c>
      <c r="E65" s="28">
        <v>0.73720070000000004</v>
      </c>
      <c r="F65" s="29">
        <v>2.4881478971134599E-3</v>
      </c>
    </row>
    <row r="66" spans="1:9" x14ac:dyDescent="0.2">
      <c r="A66" s="30" t="s">
        <v>32</v>
      </c>
      <c r="B66" s="30"/>
      <c r="C66" s="30"/>
      <c r="D66" s="31"/>
      <c r="E66" s="32">
        <f>SUM(E22:E65)</f>
        <v>23963.868482599988</v>
      </c>
      <c r="F66" s="33">
        <f>SUM(F22:F65)</f>
        <v>80.881161631676122</v>
      </c>
      <c r="G66" s="18"/>
      <c r="H66" s="18"/>
      <c r="I66" s="18"/>
    </row>
    <row r="67" spans="1:9" x14ac:dyDescent="0.2">
      <c r="A67" s="26"/>
      <c r="B67" s="26"/>
      <c r="C67" s="26"/>
      <c r="D67" s="34"/>
      <c r="E67" s="28"/>
      <c r="F67" s="29"/>
    </row>
    <row r="68" spans="1:9" x14ac:dyDescent="0.2">
      <c r="A68" s="30" t="s">
        <v>33</v>
      </c>
      <c r="B68" s="30"/>
      <c r="C68" s="30"/>
      <c r="D68" s="31"/>
      <c r="E68" s="32">
        <f>E20+E66</f>
        <v>28770.16686759999</v>
      </c>
      <c r="F68" s="33">
        <f>F20+F66</f>
        <v>97.103041534309938</v>
      </c>
      <c r="G68" s="18"/>
      <c r="H68" s="18"/>
      <c r="I68" s="18"/>
    </row>
    <row r="69" spans="1:9" x14ac:dyDescent="0.2">
      <c r="A69" s="30"/>
      <c r="B69" s="30"/>
      <c r="C69" s="30"/>
      <c r="D69" s="31"/>
      <c r="E69" s="32"/>
      <c r="F69" s="33"/>
      <c r="G69" s="18"/>
      <c r="H69" s="18"/>
      <c r="I69" s="18"/>
    </row>
    <row r="70" spans="1:9" x14ac:dyDescent="0.2">
      <c r="A70" s="30" t="s">
        <v>35</v>
      </c>
      <c r="B70" s="30"/>
      <c r="C70" s="30"/>
      <c r="D70" s="31"/>
      <c r="E70" s="32">
        <f>E72-(E20+E66)</f>
        <v>858.32510650001132</v>
      </c>
      <c r="F70" s="33">
        <f>F72-(F20+F66)</f>
        <v>2.8969584656900622</v>
      </c>
      <c r="G70" s="18"/>
      <c r="H70" s="18"/>
      <c r="I70" s="18"/>
    </row>
    <row r="71" spans="1:9" x14ac:dyDescent="0.2">
      <c r="A71" s="30"/>
      <c r="B71" s="30"/>
      <c r="C71" s="30"/>
      <c r="D71" s="31"/>
      <c r="E71" s="32"/>
      <c r="F71" s="33"/>
      <c r="G71" s="18"/>
      <c r="H71" s="18"/>
      <c r="I71" s="18"/>
    </row>
    <row r="72" spans="1:9" x14ac:dyDescent="0.2">
      <c r="A72" s="35" t="s">
        <v>34</v>
      </c>
      <c r="B72" s="35"/>
      <c r="C72" s="35"/>
      <c r="D72" s="36"/>
      <c r="E72" s="37">
        <v>29628.491974100001</v>
      </c>
      <c r="F72" s="38">
        <v>100</v>
      </c>
      <c r="G72" s="18"/>
      <c r="H72" s="18"/>
      <c r="I72" s="18"/>
    </row>
    <row r="73" spans="1:9" x14ac:dyDescent="0.2">
      <c r="F73" s="20" t="s">
        <v>549</v>
      </c>
    </row>
    <row r="75" spans="1:9" x14ac:dyDescent="0.2">
      <c r="A75" s="18" t="s">
        <v>37</v>
      </c>
    </row>
    <row r="76" spans="1:9" x14ac:dyDescent="0.2">
      <c r="A76" s="18" t="s">
        <v>38</v>
      </c>
    </row>
    <row r="77" spans="1:9" x14ac:dyDescent="0.2">
      <c r="A77" s="18" t="s">
        <v>39</v>
      </c>
      <c r="B77" s="18"/>
      <c r="C77" s="39" t="s">
        <v>41</v>
      </c>
      <c r="D77" s="19" t="s">
        <v>40</v>
      </c>
    </row>
    <row r="78" spans="1:9" x14ac:dyDescent="0.2">
      <c r="A78" s="9" t="s">
        <v>59</v>
      </c>
      <c r="C78" s="40">
        <v>30.9953</v>
      </c>
      <c r="D78" s="40">
        <v>25.441299999999998</v>
      </c>
    </row>
    <row r="79" spans="1:9" x14ac:dyDescent="0.2">
      <c r="A79" s="9" t="s">
        <v>81</v>
      </c>
      <c r="C79" s="40">
        <v>16.306699999999999</v>
      </c>
      <c r="D79" s="40">
        <v>12.7233</v>
      </c>
    </row>
    <row r="80" spans="1:9" x14ac:dyDescent="0.2">
      <c r="A80" s="9" t="s">
        <v>62</v>
      </c>
      <c r="C80" s="40">
        <v>32.789299999999997</v>
      </c>
      <c r="D80" s="40">
        <v>27.031199999999998</v>
      </c>
    </row>
    <row r="81" spans="1:4" x14ac:dyDescent="0.2">
      <c r="A81" s="9" t="s">
        <v>82</v>
      </c>
      <c r="C81" s="40">
        <v>17.4194</v>
      </c>
      <c r="D81" s="40">
        <v>13.696300000000001</v>
      </c>
    </row>
    <row r="83" spans="1:4" x14ac:dyDescent="0.2">
      <c r="A83" s="18" t="s">
        <v>43</v>
      </c>
    </row>
    <row r="84" spans="1:4" x14ac:dyDescent="0.2">
      <c r="A84" s="86" t="s">
        <v>56</v>
      </c>
      <c r="B84" s="87"/>
      <c r="C84" s="43" t="s">
        <v>57</v>
      </c>
    </row>
    <row r="85" spans="1:4" x14ac:dyDescent="0.2">
      <c r="A85" s="82" t="s">
        <v>81</v>
      </c>
      <c r="B85" s="83"/>
      <c r="C85" s="44">
        <v>0.75</v>
      </c>
    </row>
    <row r="86" spans="1:4" x14ac:dyDescent="0.2">
      <c r="A86" s="82" t="s">
        <v>82</v>
      </c>
      <c r="B86" s="83"/>
      <c r="C86" s="44">
        <v>0.75</v>
      </c>
    </row>
    <row r="87" spans="1:4" x14ac:dyDescent="0.2">
      <c r="A87" s="9" t="s">
        <v>58</v>
      </c>
    </row>
    <row r="88" spans="1:4" x14ac:dyDescent="0.2">
      <c r="A88" s="9" t="s">
        <v>42</v>
      </c>
    </row>
    <row r="90" spans="1:4" x14ac:dyDescent="0.2">
      <c r="A90" s="18" t="s">
        <v>224</v>
      </c>
      <c r="D90" s="45">
        <v>0.26134260219811201</v>
      </c>
    </row>
    <row r="92" spans="1:4" x14ac:dyDescent="0.2">
      <c r="A92" s="18" t="s">
        <v>787</v>
      </c>
    </row>
    <row r="93" spans="1:4" x14ac:dyDescent="0.2">
      <c r="A93" s="52"/>
    </row>
    <row r="94" spans="1:4" x14ac:dyDescent="0.2">
      <c r="A94" s="49" t="s">
        <v>766</v>
      </c>
    </row>
    <row r="95" spans="1:4" x14ac:dyDescent="0.2">
      <c r="A95" s="50"/>
    </row>
    <row r="96" spans="1:4"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49" t="s">
        <v>793</v>
      </c>
    </row>
    <row r="109" spans="1:1" x14ac:dyDescent="0.2">
      <c r="A109" s="51"/>
    </row>
    <row r="110" spans="1:1" x14ac:dyDescent="0.2">
      <c r="A110" s="49" t="s">
        <v>767</v>
      </c>
    </row>
    <row r="111" spans="1:1" x14ac:dyDescent="0.2">
      <c r="A111" s="51"/>
    </row>
    <row r="112" spans="1:1"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sheetData>
  <mergeCells count="4">
    <mergeCell ref="A1:F1"/>
    <mergeCell ref="A84:B84"/>
    <mergeCell ref="A85:B85"/>
    <mergeCell ref="A86:B86"/>
  </mergeCells>
  <conditionalFormatting sqref="F2:F3 F5:F65536">
    <cfRule type="cellIs" dxfId="31" priority="1" stopIfTrue="1" operator="between">
      <formula>0.009</formula>
      <formula>-0.009</formula>
    </cfRule>
  </conditionalFormatting>
  <hyperlinks>
    <hyperlink ref="A95"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11"/>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5.554687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4" t="s">
        <v>21</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551</v>
      </c>
      <c r="B7" s="26" t="s">
        <v>550</v>
      </c>
      <c r="C7" s="26" t="s">
        <v>243</v>
      </c>
      <c r="D7" s="27">
        <v>210777</v>
      </c>
      <c r="E7" s="28">
        <v>5881.2052430000003</v>
      </c>
      <c r="F7" s="29">
        <v>12.706946285047399</v>
      </c>
    </row>
    <row r="8" spans="1:6" x14ac:dyDescent="0.2">
      <c r="A8" s="26" t="s">
        <v>88</v>
      </c>
      <c r="B8" s="26" t="s">
        <v>87</v>
      </c>
      <c r="C8" s="26" t="s">
        <v>89</v>
      </c>
      <c r="D8" s="27">
        <v>269145</v>
      </c>
      <c r="E8" s="28">
        <v>3726.58167</v>
      </c>
      <c r="F8" s="29">
        <v>8.0516613773841197</v>
      </c>
    </row>
    <row r="9" spans="1:6" x14ac:dyDescent="0.2">
      <c r="A9" s="26" t="s">
        <v>93</v>
      </c>
      <c r="B9" s="26" t="s">
        <v>92</v>
      </c>
      <c r="C9" s="26" t="s">
        <v>94</v>
      </c>
      <c r="D9" s="27">
        <v>225842</v>
      </c>
      <c r="E9" s="28">
        <v>3540.186271</v>
      </c>
      <c r="F9" s="29">
        <v>7.6489350270850798</v>
      </c>
    </row>
    <row r="10" spans="1:6" x14ac:dyDescent="0.2">
      <c r="A10" s="26" t="s">
        <v>91</v>
      </c>
      <c r="B10" s="26" t="s">
        <v>90</v>
      </c>
      <c r="C10" s="26" t="s">
        <v>89</v>
      </c>
      <c r="D10" s="27">
        <v>429224</v>
      </c>
      <c r="E10" s="28">
        <v>3190.421992</v>
      </c>
      <c r="F10" s="29">
        <v>6.8932334791802097</v>
      </c>
    </row>
    <row r="11" spans="1:6" x14ac:dyDescent="0.2">
      <c r="A11" s="26" t="s">
        <v>249</v>
      </c>
      <c r="B11" s="26" t="s">
        <v>248</v>
      </c>
      <c r="C11" s="26" t="s">
        <v>134</v>
      </c>
      <c r="D11" s="27">
        <v>111556</v>
      </c>
      <c r="E11" s="28">
        <v>2487.3641320000002</v>
      </c>
      <c r="F11" s="29">
        <v>5.37420496492566</v>
      </c>
    </row>
    <row r="12" spans="1:6" x14ac:dyDescent="0.2">
      <c r="A12" s="26" t="s">
        <v>275</v>
      </c>
      <c r="B12" s="26" t="s">
        <v>274</v>
      </c>
      <c r="C12" s="26" t="s">
        <v>94</v>
      </c>
      <c r="D12" s="27">
        <v>63687</v>
      </c>
      <c r="E12" s="28">
        <v>2258.7868290000001</v>
      </c>
      <c r="F12" s="29">
        <v>4.8803402907317004</v>
      </c>
    </row>
    <row r="13" spans="1:6" x14ac:dyDescent="0.2">
      <c r="A13" s="26" t="s">
        <v>114</v>
      </c>
      <c r="B13" s="26" t="s">
        <v>113</v>
      </c>
      <c r="C13" s="26" t="s">
        <v>89</v>
      </c>
      <c r="D13" s="27">
        <v>89806</v>
      </c>
      <c r="E13" s="28">
        <v>1608.200945</v>
      </c>
      <c r="F13" s="29">
        <v>3.4746828548451298</v>
      </c>
    </row>
    <row r="14" spans="1:6" x14ac:dyDescent="0.2">
      <c r="A14" s="26" t="s">
        <v>235</v>
      </c>
      <c r="B14" s="26" t="s">
        <v>234</v>
      </c>
      <c r="C14" s="26" t="s">
        <v>105</v>
      </c>
      <c r="D14" s="27">
        <v>534444</v>
      </c>
      <c r="E14" s="28">
        <v>1387.149402</v>
      </c>
      <c r="F14" s="29">
        <v>2.99707835592528</v>
      </c>
    </row>
    <row r="15" spans="1:6" x14ac:dyDescent="0.2">
      <c r="A15" s="26" t="s">
        <v>98</v>
      </c>
      <c r="B15" s="26" t="s">
        <v>97</v>
      </c>
      <c r="C15" s="26" t="s">
        <v>99</v>
      </c>
      <c r="D15" s="27">
        <v>74096</v>
      </c>
      <c r="E15" s="28">
        <v>1255.4455760000001</v>
      </c>
      <c r="F15" s="29">
        <v>2.7125187506455402</v>
      </c>
    </row>
    <row r="16" spans="1:6" x14ac:dyDescent="0.2">
      <c r="A16" s="26" t="s">
        <v>104</v>
      </c>
      <c r="B16" s="26" t="s">
        <v>103</v>
      </c>
      <c r="C16" s="26" t="s">
        <v>105</v>
      </c>
      <c r="D16" s="27">
        <v>54967</v>
      </c>
      <c r="E16" s="28">
        <v>1228.43</v>
      </c>
      <c r="F16" s="29">
        <v>2.65414883174155</v>
      </c>
    </row>
    <row r="17" spans="1:6" x14ac:dyDescent="0.2">
      <c r="A17" s="26" t="s">
        <v>96</v>
      </c>
      <c r="B17" s="26" t="s">
        <v>95</v>
      </c>
      <c r="C17" s="26" t="s">
        <v>89</v>
      </c>
      <c r="D17" s="27">
        <v>163014</v>
      </c>
      <c r="E17" s="28">
        <v>1187.720004</v>
      </c>
      <c r="F17" s="29">
        <v>2.5661907158345798</v>
      </c>
    </row>
    <row r="18" spans="1:6" x14ac:dyDescent="0.2">
      <c r="A18" s="26" t="s">
        <v>112</v>
      </c>
      <c r="B18" s="26" t="s">
        <v>111</v>
      </c>
      <c r="C18" s="26" t="s">
        <v>89</v>
      </c>
      <c r="D18" s="27">
        <v>236190</v>
      </c>
      <c r="E18" s="28">
        <v>1172.2109700000001</v>
      </c>
      <c r="F18" s="29">
        <v>2.5326818594304301</v>
      </c>
    </row>
    <row r="19" spans="1:6" x14ac:dyDescent="0.2">
      <c r="A19" s="26" t="s">
        <v>692</v>
      </c>
      <c r="B19" s="26" t="s">
        <v>691</v>
      </c>
      <c r="C19" s="26" t="s">
        <v>134</v>
      </c>
      <c r="D19" s="27">
        <v>16205</v>
      </c>
      <c r="E19" s="28">
        <v>1081.1651899999999</v>
      </c>
      <c r="F19" s="29">
        <v>2.3359681267619101</v>
      </c>
    </row>
    <row r="20" spans="1:6" x14ac:dyDescent="0.2">
      <c r="A20" s="26" t="s">
        <v>101</v>
      </c>
      <c r="B20" s="26" t="s">
        <v>100</v>
      </c>
      <c r="C20" s="26" t="s">
        <v>102</v>
      </c>
      <c r="D20" s="27">
        <v>144529</v>
      </c>
      <c r="E20" s="28">
        <v>1068.0693100000001</v>
      </c>
      <c r="F20" s="29">
        <v>2.3076731367318501</v>
      </c>
    </row>
    <row r="21" spans="1:6" x14ac:dyDescent="0.2">
      <c r="A21" s="26" t="s">
        <v>214</v>
      </c>
      <c r="B21" s="26" t="s">
        <v>213</v>
      </c>
      <c r="C21" s="26" t="s">
        <v>128</v>
      </c>
      <c r="D21" s="27">
        <v>27695</v>
      </c>
      <c r="E21" s="28">
        <v>896.54254000000003</v>
      </c>
      <c r="F21" s="29">
        <v>1.9370719822436799</v>
      </c>
    </row>
    <row r="22" spans="1:6" x14ac:dyDescent="0.2">
      <c r="A22" s="26" t="s">
        <v>110</v>
      </c>
      <c r="B22" s="26" t="s">
        <v>109</v>
      </c>
      <c r="C22" s="26" t="s">
        <v>94</v>
      </c>
      <c r="D22" s="27">
        <v>65165</v>
      </c>
      <c r="E22" s="28">
        <v>703.29326249999997</v>
      </c>
      <c r="F22" s="29">
        <v>1.5195371254659</v>
      </c>
    </row>
    <row r="23" spans="1:6" x14ac:dyDescent="0.2">
      <c r="A23" s="26" t="s">
        <v>569</v>
      </c>
      <c r="B23" s="26" t="s">
        <v>568</v>
      </c>
      <c r="C23" s="26" t="s">
        <v>150</v>
      </c>
      <c r="D23" s="27">
        <v>8207</v>
      </c>
      <c r="E23" s="28">
        <v>633.39984600000003</v>
      </c>
      <c r="F23" s="29">
        <v>1.3685252405804</v>
      </c>
    </row>
    <row r="24" spans="1:6" x14ac:dyDescent="0.2">
      <c r="A24" s="26" t="s">
        <v>694</v>
      </c>
      <c r="B24" s="26" t="s">
        <v>693</v>
      </c>
      <c r="C24" s="26" t="s">
        <v>128</v>
      </c>
      <c r="D24" s="27">
        <v>25690</v>
      </c>
      <c r="E24" s="28">
        <v>631.51157999999998</v>
      </c>
      <c r="F24" s="29">
        <v>1.3644454484897499</v>
      </c>
    </row>
    <row r="25" spans="1:6" x14ac:dyDescent="0.2">
      <c r="A25" s="26" t="s">
        <v>696</v>
      </c>
      <c r="B25" s="26" t="s">
        <v>695</v>
      </c>
      <c r="C25" s="26" t="s">
        <v>131</v>
      </c>
      <c r="D25" s="27">
        <v>65915</v>
      </c>
      <c r="E25" s="28">
        <v>612.11964750000004</v>
      </c>
      <c r="F25" s="29">
        <v>1.3225471921869201</v>
      </c>
    </row>
    <row r="26" spans="1:6" x14ac:dyDescent="0.2">
      <c r="A26" s="26" t="s">
        <v>698</v>
      </c>
      <c r="B26" s="26" t="s">
        <v>697</v>
      </c>
      <c r="C26" s="26" t="s">
        <v>699</v>
      </c>
      <c r="D26" s="27">
        <v>47257</v>
      </c>
      <c r="E26" s="28">
        <v>600.6600985</v>
      </c>
      <c r="F26" s="29">
        <v>1.2977876628766301</v>
      </c>
    </row>
    <row r="27" spans="1:6" x14ac:dyDescent="0.2">
      <c r="A27" s="26" t="s">
        <v>701</v>
      </c>
      <c r="B27" s="26" t="s">
        <v>700</v>
      </c>
      <c r="C27" s="26" t="s">
        <v>134</v>
      </c>
      <c r="D27" s="27">
        <v>3690</v>
      </c>
      <c r="E27" s="28">
        <v>550.22143500000004</v>
      </c>
      <c r="F27" s="29">
        <v>1.18880976441833</v>
      </c>
    </row>
    <row r="28" spans="1:6" x14ac:dyDescent="0.2">
      <c r="A28" s="26" t="s">
        <v>149</v>
      </c>
      <c r="B28" s="26" t="s">
        <v>148</v>
      </c>
      <c r="C28" s="26" t="s">
        <v>150</v>
      </c>
      <c r="D28" s="27">
        <v>59019</v>
      </c>
      <c r="E28" s="28">
        <v>544.21419900000001</v>
      </c>
      <c r="F28" s="29">
        <v>1.1758305157746201</v>
      </c>
    </row>
    <row r="29" spans="1:6" x14ac:dyDescent="0.2">
      <c r="A29" s="26" t="s">
        <v>154</v>
      </c>
      <c r="B29" s="26" t="s">
        <v>153</v>
      </c>
      <c r="C29" s="26" t="s">
        <v>150</v>
      </c>
      <c r="D29" s="27">
        <v>121352</v>
      </c>
      <c r="E29" s="28">
        <v>531.03635199999997</v>
      </c>
      <c r="F29" s="29">
        <v>1.1473584276459301</v>
      </c>
    </row>
    <row r="30" spans="1:6" x14ac:dyDescent="0.2">
      <c r="A30" s="26" t="s">
        <v>245</v>
      </c>
      <c r="B30" s="26" t="s">
        <v>244</v>
      </c>
      <c r="C30" s="26" t="s">
        <v>94</v>
      </c>
      <c r="D30" s="27">
        <v>38390</v>
      </c>
      <c r="E30" s="28">
        <v>483.33010000000002</v>
      </c>
      <c r="F30" s="29">
        <v>1.04428418408906</v>
      </c>
    </row>
    <row r="31" spans="1:6" x14ac:dyDescent="0.2">
      <c r="A31" s="26" t="s">
        <v>175</v>
      </c>
      <c r="B31" s="26" t="s">
        <v>174</v>
      </c>
      <c r="C31" s="26" t="s">
        <v>108</v>
      </c>
      <c r="D31" s="27">
        <v>7060</v>
      </c>
      <c r="E31" s="28">
        <v>468.09564999999998</v>
      </c>
      <c r="F31" s="29">
        <v>1.0113685945400199</v>
      </c>
    </row>
    <row r="32" spans="1:6" x14ac:dyDescent="0.2">
      <c r="A32" s="26" t="s">
        <v>703</v>
      </c>
      <c r="B32" s="26" t="s">
        <v>702</v>
      </c>
      <c r="C32" s="26" t="s">
        <v>94</v>
      </c>
      <c r="D32" s="27">
        <v>89611</v>
      </c>
      <c r="E32" s="28">
        <v>455.94076799999999</v>
      </c>
      <c r="F32" s="29">
        <v>0.985106727066699</v>
      </c>
    </row>
    <row r="33" spans="1:6" x14ac:dyDescent="0.2">
      <c r="A33" s="26" t="s">
        <v>116</v>
      </c>
      <c r="B33" s="26" t="s">
        <v>115</v>
      </c>
      <c r="C33" s="26" t="s">
        <v>117</v>
      </c>
      <c r="D33" s="27">
        <v>289476</v>
      </c>
      <c r="E33" s="28">
        <v>452.16151200000002</v>
      </c>
      <c r="F33" s="29">
        <v>0.97694125740440396</v>
      </c>
    </row>
    <row r="34" spans="1:6" x14ac:dyDescent="0.2">
      <c r="A34" s="26" t="s">
        <v>256</v>
      </c>
      <c r="B34" s="26" t="s">
        <v>255</v>
      </c>
      <c r="C34" s="26" t="s">
        <v>117</v>
      </c>
      <c r="D34" s="27">
        <v>196000</v>
      </c>
      <c r="E34" s="28">
        <v>446.39</v>
      </c>
      <c r="F34" s="29">
        <v>0.96447131460572399</v>
      </c>
    </row>
    <row r="35" spans="1:6" x14ac:dyDescent="0.2">
      <c r="A35" s="26" t="s">
        <v>705</v>
      </c>
      <c r="B35" s="26" t="s">
        <v>704</v>
      </c>
      <c r="C35" s="26" t="s">
        <v>699</v>
      </c>
      <c r="D35" s="27">
        <v>58090</v>
      </c>
      <c r="E35" s="28">
        <v>422.40143499999999</v>
      </c>
      <c r="F35" s="29">
        <v>0.91264156299602195</v>
      </c>
    </row>
    <row r="36" spans="1:6" x14ac:dyDescent="0.2">
      <c r="A36" s="26" t="s">
        <v>707</v>
      </c>
      <c r="B36" s="26" t="s">
        <v>706</v>
      </c>
      <c r="C36" s="26" t="s">
        <v>708</v>
      </c>
      <c r="D36" s="27">
        <v>85095</v>
      </c>
      <c r="E36" s="28">
        <v>410.71101750000003</v>
      </c>
      <c r="F36" s="29">
        <v>0.88738321864575698</v>
      </c>
    </row>
    <row r="37" spans="1:6" x14ac:dyDescent="0.2">
      <c r="A37" s="26" t="s">
        <v>710</v>
      </c>
      <c r="B37" s="26" t="s">
        <v>709</v>
      </c>
      <c r="C37" s="26" t="s">
        <v>294</v>
      </c>
      <c r="D37" s="27">
        <v>2172</v>
      </c>
      <c r="E37" s="28">
        <v>398.13411600000001</v>
      </c>
      <c r="F37" s="29">
        <v>0.86020953481912199</v>
      </c>
    </row>
    <row r="38" spans="1:6" x14ac:dyDescent="0.2">
      <c r="A38" s="26" t="s">
        <v>573</v>
      </c>
      <c r="B38" s="26" t="s">
        <v>572</v>
      </c>
      <c r="C38" s="26" t="s">
        <v>89</v>
      </c>
      <c r="D38" s="27">
        <v>40158</v>
      </c>
      <c r="E38" s="28">
        <v>392.96610900000002</v>
      </c>
      <c r="F38" s="29">
        <v>0.84904352638438696</v>
      </c>
    </row>
    <row r="39" spans="1:6" x14ac:dyDescent="0.2">
      <c r="A39" s="26" t="s">
        <v>125</v>
      </c>
      <c r="B39" s="26" t="s">
        <v>124</v>
      </c>
      <c r="C39" s="26" t="s">
        <v>108</v>
      </c>
      <c r="D39" s="27">
        <v>22658</v>
      </c>
      <c r="E39" s="28">
        <v>383.44133399999998</v>
      </c>
      <c r="F39" s="29">
        <v>0.828464274462135</v>
      </c>
    </row>
    <row r="40" spans="1:6" x14ac:dyDescent="0.2">
      <c r="A40" s="26" t="s">
        <v>712</v>
      </c>
      <c r="B40" s="26" t="s">
        <v>711</v>
      </c>
      <c r="C40" s="26" t="s">
        <v>713</v>
      </c>
      <c r="D40" s="27">
        <v>44748</v>
      </c>
      <c r="E40" s="28">
        <v>383.22187200000002</v>
      </c>
      <c r="F40" s="29">
        <v>0.82799010433366904</v>
      </c>
    </row>
    <row r="41" spans="1:6" x14ac:dyDescent="0.2">
      <c r="A41" s="26" t="s">
        <v>715</v>
      </c>
      <c r="B41" s="26" t="s">
        <v>714</v>
      </c>
      <c r="C41" s="26" t="s">
        <v>131</v>
      </c>
      <c r="D41" s="27">
        <v>7740</v>
      </c>
      <c r="E41" s="28">
        <v>348.71796000000001</v>
      </c>
      <c r="F41" s="29">
        <v>0.75344086854057302</v>
      </c>
    </row>
    <row r="42" spans="1:6" x14ac:dyDescent="0.2">
      <c r="A42" s="26" t="s">
        <v>281</v>
      </c>
      <c r="B42" s="26" t="s">
        <v>280</v>
      </c>
      <c r="C42" s="26" t="s">
        <v>282</v>
      </c>
      <c r="D42" s="27">
        <v>210884</v>
      </c>
      <c r="E42" s="28">
        <v>338.36337800000001</v>
      </c>
      <c r="F42" s="29">
        <v>0.73106873360535296</v>
      </c>
    </row>
    <row r="43" spans="1:6" x14ac:dyDescent="0.2">
      <c r="A43" s="26" t="s">
        <v>611</v>
      </c>
      <c r="B43" s="26" t="s">
        <v>610</v>
      </c>
      <c r="C43" s="26" t="s">
        <v>166</v>
      </c>
      <c r="D43" s="27">
        <v>56271</v>
      </c>
      <c r="E43" s="28">
        <v>327.72230400000001</v>
      </c>
      <c r="F43" s="29">
        <v>0.70807760336140302</v>
      </c>
    </row>
    <row r="44" spans="1:6" x14ac:dyDescent="0.2">
      <c r="A44" s="26" t="s">
        <v>565</v>
      </c>
      <c r="B44" s="26" t="s">
        <v>564</v>
      </c>
      <c r="C44" s="26" t="s">
        <v>131</v>
      </c>
      <c r="D44" s="27">
        <v>31412</v>
      </c>
      <c r="E44" s="28">
        <v>308.21454399999999</v>
      </c>
      <c r="F44" s="29">
        <v>0.66592908988168198</v>
      </c>
    </row>
    <row r="45" spans="1:6" x14ac:dyDescent="0.2">
      <c r="A45" s="26" t="s">
        <v>130</v>
      </c>
      <c r="B45" s="26" t="s">
        <v>129</v>
      </c>
      <c r="C45" s="26" t="s">
        <v>131</v>
      </c>
      <c r="D45" s="27">
        <v>7430</v>
      </c>
      <c r="E45" s="28">
        <v>307.00388500000003</v>
      </c>
      <c r="F45" s="29">
        <v>0.66331333711555995</v>
      </c>
    </row>
    <row r="46" spans="1:6" x14ac:dyDescent="0.2">
      <c r="A46" s="26" t="s">
        <v>617</v>
      </c>
      <c r="B46" s="26" t="s">
        <v>616</v>
      </c>
      <c r="C46" s="26" t="s">
        <v>381</v>
      </c>
      <c r="D46" s="27">
        <v>36777</v>
      </c>
      <c r="E46" s="28">
        <v>302.9505375</v>
      </c>
      <c r="F46" s="29">
        <v>0.65455566469485404</v>
      </c>
    </row>
    <row r="47" spans="1:6" x14ac:dyDescent="0.2">
      <c r="A47" s="26" t="s">
        <v>575</v>
      </c>
      <c r="B47" s="26" t="s">
        <v>574</v>
      </c>
      <c r="C47" s="26" t="s">
        <v>166</v>
      </c>
      <c r="D47" s="27">
        <v>26694</v>
      </c>
      <c r="E47" s="28">
        <v>295.10217</v>
      </c>
      <c r="F47" s="29">
        <v>0.63759846287529298</v>
      </c>
    </row>
    <row r="48" spans="1:6" x14ac:dyDescent="0.2">
      <c r="A48" s="26" t="s">
        <v>159</v>
      </c>
      <c r="B48" s="26" t="s">
        <v>158</v>
      </c>
      <c r="C48" s="26" t="s">
        <v>150</v>
      </c>
      <c r="D48" s="27">
        <v>7845</v>
      </c>
      <c r="E48" s="28">
        <v>292.58319749999998</v>
      </c>
      <c r="F48" s="29">
        <v>0.63215596479394998</v>
      </c>
    </row>
    <row r="49" spans="1:9" x14ac:dyDescent="0.2">
      <c r="A49" s="26" t="s">
        <v>492</v>
      </c>
      <c r="B49" s="26" t="s">
        <v>491</v>
      </c>
      <c r="C49" s="26" t="s">
        <v>202</v>
      </c>
      <c r="D49" s="27">
        <v>6235</v>
      </c>
      <c r="E49" s="28">
        <v>277.7287225</v>
      </c>
      <c r="F49" s="29">
        <v>0.60006135014974205</v>
      </c>
    </row>
    <row r="50" spans="1:9" x14ac:dyDescent="0.2">
      <c r="A50" s="26" t="s">
        <v>717</v>
      </c>
      <c r="B50" s="26" t="s">
        <v>716</v>
      </c>
      <c r="C50" s="26" t="s">
        <v>261</v>
      </c>
      <c r="D50" s="27">
        <v>31988</v>
      </c>
      <c r="E50" s="28">
        <v>263.22925199999997</v>
      </c>
      <c r="F50" s="29">
        <v>0.56873375908761703</v>
      </c>
    </row>
    <row r="51" spans="1:9" x14ac:dyDescent="0.2">
      <c r="A51" s="26" t="s">
        <v>237</v>
      </c>
      <c r="B51" s="26" t="s">
        <v>236</v>
      </c>
      <c r="C51" s="26" t="s">
        <v>238</v>
      </c>
      <c r="D51" s="27">
        <v>128599</v>
      </c>
      <c r="E51" s="28">
        <v>235.1432715</v>
      </c>
      <c r="F51" s="29">
        <v>0.50805112162973098</v>
      </c>
    </row>
    <row r="52" spans="1:9" x14ac:dyDescent="0.2">
      <c r="A52" s="26" t="s">
        <v>719</v>
      </c>
      <c r="B52" s="26" t="s">
        <v>718</v>
      </c>
      <c r="C52" s="26" t="s">
        <v>294</v>
      </c>
      <c r="D52" s="27">
        <v>7053</v>
      </c>
      <c r="E52" s="28">
        <v>231.28550250000001</v>
      </c>
      <c r="F52" s="29">
        <v>0.49971601658957499</v>
      </c>
    </row>
    <row r="53" spans="1:9" x14ac:dyDescent="0.2">
      <c r="A53" s="26" t="s">
        <v>721</v>
      </c>
      <c r="B53" s="26" t="s">
        <v>720</v>
      </c>
      <c r="C53" s="26" t="s">
        <v>150</v>
      </c>
      <c r="D53" s="27">
        <v>8478</v>
      </c>
      <c r="E53" s="28">
        <v>223.00107299999999</v>
      </c>
      <c r="F53" s="29">
        <v>0.48181665815720998</v>
      </c>
    </row>
    <row r="54" spans="1:9" x14ac:dyDescent="0.2">
      <c r="A54" s="26" t="s">
        <v>723</v>
      </c>
      <c r="B54" s="26" t="s">
        <v>722</v>
      </c>
      <c r="C54" s="26" t="s">
        <v>108</v>
      </c>
      <c r="D54" s="27">
        <v>816</v>
      </c>
      <c r="E54" s="28">
        <v>211.51944</v>
      </c>
      <c r="F54" s="29">
        <v>0.457009414103064</v>
      </c>
    </row>
    <row r="55" spans="1:9" x14ac:dyDescent="0.2">
      <c r="A55" s="26" t="s">
        <v>553</v>
      </c>
      <c r="B55" s="26" t="s">
        <v>552</v>
      </c>
      <c r="C55" s="26" t="s">
        <v>243</v>
      </c>
      <c r="D55" s="27">
        <v>56105</v>
      </c>
      <c r="E55" s="28">
        <v>203.43673000000001</v>
      </c>
      <c r="F55" s="29">
        <v>0.43954589131071398</v>
      </c>
    </row>
    <row r="56" spans="1:9" x14ac:dyDescent="0.2">
      <c r="A56" s="26" t="s">
        <v>277</v>
      </c>
      <c r="B56" s="26" t="s">
        <v>276</v>
      </c>
      <c r="C56" s="26" t="s">
        <v>150</v>
      </c>
      <c r="D56" s="27">
        <v>7354</v>
      </c>
      <c r="E56" s="28">
        <v>184.33904100000001</v>
      </c>
      <c r="F56" s="29">
        <v>0.39828337822627902</v>
      </c>
    </row>
    <row r="57" spans="1:9" x14ac:dyDescent="0.2">
      <c r="A57" s="26" t="s">
        <v>725</v>
      </c>
      <c r="B57" s="26" t="s">
        <v>724</v>
      </c>
      <c r="C57" s="26" t="s">
        <v>89</v>
      </c>
      <c r="D57" s="27">
        <v>92088</v>
      </c>
      <c r="E57" s="28">
        <v>9.2088000000000003E-5</v>
      </c>
      <c r="F57" s="29">
        <v>1.9896555572349699E-7</v>
      </c>
    </row>
    <row r="58" spans="1:9" x14ac:dyDescent="0.2">
      <c r="A58" s="30" t="s">
        <v>32</v>
      </c>
      <c r="B58" s="30"/>
      <c r="C58" s="30"/>
      <c r="D58" s="31"/>
      <c r="E58" s="32">
        <f>SUM(E7:E57)</f>
        <v>45823.071508588</v>
      </c>
      <c r="F58" s="33">
        <f>SUM(F7:F57)</f>
        <v>99.005439228387743</v>
      </c>
      <c r="G58" s="18"/>
      <c r="H58" s="18"/>
      <c r="I58" s="18"/>
    </row>
    <row r="59" spans="1:9" x14ac:dyDescent="0.2">
      <c r="A59" s="26"/>
      <c r="B59" s="26"/>
      <c r="C59" s="26"/>
      <c r="D59" s="34"/>
      <c r="E59" s="28"/>
      <c r="F59" s="29"/>
    </row>
    <row r="60" spans="1:9" x14ac:dyDescent="0.2">
      <c r="A60" s="30" t="s">
        <v>33</v>
      </c>
      <c r="B60" s="30"/>
      <c r="C60" s="30"/>
      <c r="D60" s="31"/>
      <c r="E60" s="32">
        <f>E58</f>
        <v>45823.071508588</v>
      </c>
      <c r="F60" s="33">
        <f>F58</f>
        <v>99.005439228387743</v>
      </c>
      <c r="G60" s="18"/>
      <c r="H60" s="18"/>
      <c r="I60" s="18"/>
    </row>
    <row r="61" spans="1:9" x14ac:dyDescent="0.2">
      <c r="A61" s="30"/>
      <c r="B61" s="30"/>
      <c r="C61" s="30"/>
      <c r="D61" s="31"/>
      <c r="E61" s="32"/>
      <c r="F61" s="33"/>
      <c r="G61" s="18"/>
      <c r="H61" s="18"/>
      <c r="I61" s="18"/>
    </row>
    <row r="62" spans="1:9" x14ac:dyDescent="0.2">
      <c r="A62" s="30" t="s">
        <v>35</v>
      </c>
      <c r="B62" s="30"/>
      <c r="C62" s="30"/>
      <c r="D62" s="31"/>
      <c r="E62" s="32">
        <f>E64-(E58)</f>
        <v>460.31642011200165</v>
      </c>
      <c r="F62" s="33">
        <f>F64-(F58)</f>
        <v>0.99456077161225664</v>
      </c>
      <c r="G62" s="18"/>
      <c r="H62" s="18"/>
      <c r="I62" s="18"/>
    </row>
    <row r="63" spans="1:9" x14ac:dyDescent="0.2">
      <c r="A63" s="30"/>
      <c r="B63" s="30"/>
      <c r="C63" s="30"/>
      <c r="D63" s="31"/>
      <c r="E63" s="32"/>
      <c r="F63" s="33"/>
      <c r="G63" s="18"/>
      <c r="H63" s="18"/>
      <c r="I63" s="18"/>
    </row>
    <row r="64" spans="1:9" x14ac:dyDescent="0.2">
      <c r="A64" s="35" t="s">
        <v>34</v>
      </c>
      <c r="B64" s="35"/>
      <c r="C64" s="35"/>
      <c r="D64" s="36"/>
      <c r="E64" s="37">
        <v>46283.387928700002</v>
      </c>
      <c r="F64" s="38">
        <v>100</v>
      </c>
      <c r="G64" s="18"/>
      <c r="H64" s="18"/>
      <c r="I64" s="18"/>
    </row>
    <row r="65" spans="1:6" x14ac:dyDescent="0.2">
      <c r="F65" s="20" t="s">
        <v>549</v>
      </c>
    </row>
    <row r="67" spans="1:6" x14ac:dyDescent="0.2">
      <c r="A67" s="18" t="s">
        <v>37</v>
      </c>
    </row>
    <row r="68" spans="1:6" x14ac:dyDescent="0.2">
      <c r="A68" s="18" t="s">
        <v>38</v>
      </c>
    </row>
    <row r="69" spans="1:6" x14ac:dyDescent="0.2">
      <c r="A69" s="18" t="s">
        <v>39</v>
      </c>
      <c r="B69" s="18"/>
      <c r="C69" s="39" t="s">
        <v>41</v>
      </c>
      <c r="D69" s="19" t="s">
        <v>40</v>
      </c>
    </row>
    <row r="70" spans="1:6" x14ac:dyDescent="0.2">
      <c r="A70" s="9" t="s">
        <v>59</v>
      </c>
      <c r="C70" s="40">
        <v>139.67740000000001</v>
      </c>
      <c r="D70" s="40">
        <v>135.2022</v>
      </c>
    </row>
    <row r="71" spans="1:6" x14ac:dyDescent="0.2">
      <c r="A71" s="9" t="s">
        <v>81</v>
      </c>
      <c r="C71" s="40">
        <v>139.67740000000001</v>
      </c>
      <c r="D71" s="40">
        <v>135.2022</v>
      </c>
    </row>
    <row r="72" spans="1:6" x14ac:dyDescent="0.2">
      <c r="A72" s="9" t="s">
        <v>62</v>
      </c>
      <c r="C72" s="40">
        <v>144.66220000000001</v>
      </c>
      <c r="D72" s="40">
        <v>140.29419999999999</v>
      </c>
    </row>
    <row r="73" spans="1:6" x14ac:dyDescent="0.2">
      <c r="A73" s="9" t="s">
        <v>82</v>
      </c>
      <c r="C73" s="40">
        <v>144.66220000000001</v>
      </c>
      <c r="D73" s="40">
        <v>140.29419999999999</v>
      </c>
    </row>
    <row r="75" spans="1:6" x14ac:dyDescent="0.2">
      <c r="A75" s="9" t="s">
        <v>42</v>
      </c>
    </row>
    <row r="77" spans="1:6" x14ac:dyDescent="0.2">
      <c r="A77" s="18" t="s">
        <v>43</v>
      </c>
      <c r="D77" s="41" t="s">
        <v>44</v>
      </c>
    </row>
    <row r="79" spans="1:6" x14ac:dyDescent="0.2">
      <c r="A79" s="18" t="s">
        <v>224</v>
      </c>
      <c r="D79" s="45">
        <v>1.73273927080125E-2</v>
      </c>
    </row>
    <row r="81" spans="1:1" x14ac:dyDescent="0.2">
      <c r="A81" s="18" t="s">
        <v>85</v>
      </c>
    </row>
    <row r="82" spans="1:1" x14ac:dyDescent="0.2">
      <c r="A82" s="18"/>
    </row>
    <row r="83" spans="1:1" x14ac:dyDescent="0.2">
      <c r="A83" s="49" t="s">
        <v>766</v>
      </c>
    </row>
    <row r="84" spans="1:1" x14ac:dyDescent="0.2">
      <c r="A84" s="50"/>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49" t="s">
        <v>794</v>
      </c>
    </row>
    <row r="98" spans="1:1" x14ac:dyDescent="0.2">
      <c r="A98" s="51"/>
    </row>
    <row r="99" spans="1:1" x14ac:dyDescent="0.2">
      <c r="A99" s="49" t="s">
        <v>767</v>
      </c>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51"/>
    </row>
    <row r="109" spans="1:1" x14ac:dyDescent="0.2">
      <c r="A109" s="51"/>
    </row>
    <row r="110" spans="1:1" x14ac:dyDescent="0.2">
      <c r="A110" s="51"/>
    </row>
    <row r="111" spans="1:1" x14ac:dyDescent="0.2">
      <c r="A111" s="51"/>
    </row>
  </sheetData>
  <mergeCells count="1">
    <mergeCell ref="A1:F1"/>
  </mergeCells>
  <conditionalFormatting sqref="F2:F3 F5:F65534">
    <cfRule type="cellIs" dxfId="30"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5"/>
  <sheetViews>
    <sheetView workbookViewId="0">
      <selection sqref="A1:G1"/>
    </sheetView>
  </sheetViews>
  <sheetFormatPr defaultColWidth="9.33203125" defaultRowHeight="10.199999999999999" x14ac:dyDescent="0.2"/>
  <cols>
    <col min="1" max="1" width="32.33203125" style="9" bestFit="1" customWidth="1"/>
    <col min="2" max="2" width="49"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910</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49</v>
      </c>
      <c r="B5" s="22"/>
      <c r="C5" s="22"/>
      <c r="D5" s="23"/>
      <c r="E5" s="24"/>
      <c r="F5" s="25"/>
      <c r="G5" s="24"/>
    </row>
    <row r="6" spans="1:9" x14ac:dyDescent="0.2">
      <c r="A6" s="30" t="s">
        <v>831</v>
      </c>
      <c r="B6" s="26"/>
      <c r="C6" s="26"/>
      <c r="D6" s="34"/>
      <c r="E6" s="28"/>
      <c r="F6" s="29"/>
      <c r="G6" s="28"/>
    </row>
    <row r="7" spans="1:9" x14ac:dyDescent="0.2">
      <c r="A7" s="26" t="s">
        <v>911</v>
      </c>
      <c r="B7" s="26" t="s">
        <v>912</v>
      </c>
      <c r="C7" s="26" t="s">
        <v>50</v>
      </c>
      <c r="D7" s="27">
        <v>1000</v>
      </c>
      <c r="E7" s="28">
        <v>4936.6099999999997</v>
      </c>
      <c r="F7" s="29">
        <v>5.1933888894887996</v>
      </c>
      <c r="G7" s="28">
        <v>4.2999000000000001</v>
      </c>
    </row>
    <row r="8" spans="1:9" x14ac:dyDescent="0.2">
      <c r="A8" s="26" t="s">
        <v>913</v>
      </c>
      <c r="B8" s="26" t="s">
        <v>914</v>
      </c>
      <c r="C8" s="26" t="s">
        <v>50</v>
      </c>
      <c r="D8" s="27">
        <v>1000</v>
      </c>
      <c r="E8" s="28">
        <v>4862.22</v>
      </c>
      <c r="F8" s="29">
        <v>5.11512947675637</v>
      </c>
      <c r="G8" s="28">
        <v>4.6801000000000004</v>
      </c>
    </row>
    <row r="9" spans="1:9" x14ac:dyDescent="0.2">
      <c r="A9" s="26" t="s">
        <v>915</v>
      </c>
      <c r="B9" s="26" t="s">
        <v>916</v>
      </c>
      <c r="C9" s="26" t="s">
        <v>50</v>
      </c>
      <c r="D9" s="27">
        <v>1000</v>
      </c>
      <c r="E9" s="28">
        <v>4814.17</v>
      </c>
      <c r="F9" s="29">
        <v>5.0645801451016599</v>
      </c>
      <c r="G9" s="28">
        <v>5.05</v>
      </c>
    </row>
    <row r="10" spans="1:9" x14ac:dyDescent="0.2">
      <c r="A10" s="26" t="s">
        <v>917</v>
      </c>
      <c r="B10" s="26" t="s">
        <v>918</v>
      </c>
      <c r="C10" s="26" t="s">
        <v>50</v>
      </c>
      <c r="D10" s="27">
        <v>1000</v>
      </c>
      <c r="E10" s="28">
        <v>4810.59</v>
      </c>
      <c r="F10" s="29">
        <v>5.0608139305891999</v>
      </c>
      <c r="G10" s="28">
        <v>5.0250000000000004</v>
      </c>
    </row>
    <row r="11" spans="1:9" x14ac:dyDescent="0.2">
      <c r="A11" s="26" t="s">
        <v>919</v>
      </c>
      <c r="B11" s="26" t="s">
        <v>920</v>
      </c>
      <c r="C11" s="26" t="s">
        <v>50</v>
      </c>
      <c r="D11" s="27">
        <v>1000</v>
      </c>
      <c r="E11" s="28">
        <v>4791.085</v>
      </c>
      <c r="F11" s="29">
        <v>5.0402943735876402</v>
      </c>
      <c r="G11" s="28">
        <v>5.0049999999999999</v>
      </c>
    </row>
    <row r="12" spans="1:9" x14ac:dyDescent="0.2">
      <c r="A12" s="26" t="s">
        <v>840</v>
      </c>
      <c r="B12" s="26" t="s">
        <v>841</v>
      </c>
      <c r="C12" s="26" t="s">
        <v>50</v>
      </c>
      <c r="D12" s="27">
        <v>67</v>
      </c>
      <c r="E12" s="28">
        <v>334.52161999999998</v>
      </c>
      <c r="F12" s="29">
        <v>0.35192183798229898</v>
      </c>
      <c r="G12" s="28">
        <v>4.0151000000000003</v>
      </c>
    </row>
    <row r="13" spans="1:9" x14ac:dyDescent="0.2">
      <c r="A13" s="26" t="s">
        <v>921</v>
      </c>
      <c r="B13" s="26" t="s">
        <v>922</v>
      </c>
      <c r="C13" s="26" t="s">
        <v>50</v>
      </c>
      <c r="D13" s="27">
        <v>51</v>
      </c>
      <c r="E13" s="28">
        <v>254.53054499999999</v>
      </c>
      <c r="F13" s="29">
        <v>0.26777000906260201</v>
      </c>
      <c r="G13" s="28">
        <v>3.96</v>
      </c>
    </row>
    <row r="14" spans="1:9" x14ac:dyDescent="0.2">
      <c r="A14" s="30" t="s">
        <v>32</v>
      </c>
      <c r="B14" s="30"/>
      <c r="C14" s="30"/>
      <c r="D14" s="31"/>
      <c r="E14" s="32">
        <f>SUM(E6:E13)</f>
        <v>24803.727165</v>
      </c>
      <c r="F14" s="33">
        <f>SUM(F6:F13)</f>
        <v>26.093898662568574</v>
      </c>
      <c r="G14" s="32"/>
      <c r="H14" s="18"/>
      <c r="I14" s="18"/>
    </row>
    <row r="15" spans="1:9" x14ac:dyDescent="0.2">
      <c r="A15" s="26"/>
      <c r="B15" s="26"/>
      <c r="C15" s="26"/>
      <c r="D15" s="34"/>
      <c r="E15" s="28"/>
      <c r="F15" s="29"/>
      <c r="G15" s="28"/>
    </row>
    <row r="16" spans="1:9" x14ac:dyDescent="0.2">
      <c r="A16" s="30" t="s">
        <v>51</v>
      </c>
      <c r="B16" s="26"/>
      <c r="C16" s="26"/>
      <c r="D16" s="34"/>
      <c r="E16" s="28"/>
      <c r="F16" s="29"/>
      <c r="G16" s="28"/>
    </row>
    <row r="17" spans="1:9" x14ac:dyDescent="0.2">
      <c r="A17" s="26" t="s">
        <v>923</v>
      </c>
      <c r="B17" s="26" t="s">
        <v>924</v>
      </c>
      <c r="C17" s="26" t="s">
        <v>50</v>
      </c>
      <c r="D17" s="27">
        <v>1000</v>
      </c>
      <c r="E17" s="28">
        <v>4998.8999999999996</v>
      </c>
      <c r="F17" s="29">
        <v>5.2589189179752101</v>
      </c>
      <c r="G17" s="28">
        <v>4.0250000000000004</v>
      </c>
    </row>
    <row r="18" spans="1:9" x14ac:dyDescent="0.2">
      <c r="A18" s="26" t="s">
        <v>925</v>
      </c>
      <c r="B18" s="26" t="s">
        <v>926</v>
      </c>
      <c r="C18" s="26" t="s">
        <v>50</v>
      </c>
      <c r="D18" s="27">
        <v>1000</v>
      </c>
      <c r="E18" s="28">
        <v>4947.6000000000004</v>
      </c>
      <c r="F18" s="29">
        <v>5.2049505368329303</v>
      </c>
      <c r="G18" s="28">
        <v>4.4950000000000001</v>
      </c>
    </row>
    <row r="19" spans="1:9" x14ac:dyDescent="0.2">
      <c r="A19" s="26" t="s">
        <v>927</v>
      </c>
      <c r="B19" s="26" t="s">
        <v>928</v>
      </c>
      <c r="C19" s="26" t="s">
        <v>834</v>
      </c>
      <c r="D19" s="27">
        <v>1000</v>
      </c>
      <c r="E19" s="28">
        <v>4921.5600000000004</v>
      </c>
      <c r="F19" s="29">
        <v>5.1775560603232798</v>
      </c>
      <c r="G19" s="28">
        <v>4.4751000000000003</v>
      </c>
    </row>
    <row r="20" spans="1:9" x14ac:dyDescent="0.2">
      <c r="A20" s="26" t="s">
        <v>929</v>
      </c>
      <c r="B20" s="26" t="s">
        <v>930</v>
      </c>
      <c r="C20" s="26" t="s">
        <v>50</v>
      </c>
      <c r="D20" s="27">
        <v>1000</v>
      </c>
      <c r="E20" s="28">
        <v>4793.57</v>
      </c>
      <c r="F20" s="29">
        <v>5.0429086314265898</v>
      </c>
      <c r="G20" s="28">
        <v>5.12</v>
      </c>
    </row>
    <row r="21" spans="1:9" x14ac:dyDescent="0.2">
      <c r="A21" s="26" t="s">
        <v>931</v>
      </c>
      <c r="B21" s="26" t="s">
        <v>932</v>
      </c>
      <c r="C21" s="26" t="s">
        <v>50</v>
      </c>
      <c r="D21" s="27">
        <v>1000</v>
      </c>
      <c r="E21" s="28">
        <v>4773.92</v>
      </c>
      <c r="F21" s="29">
        <v>5.0222365322171303</v>
      </c>
      <c r="G21" s="28">
        <v>5.27</v>
      </c>
    </row>
    <row r="22" spans="1:9" x14ac:dyDescent="0.2">
      <c r="A22" s="26" t="s">
        <v>863</v>
      </c>
      <c r="B22" s="26" t="s">
        <v>864</v>
      </c>
      <c r="C22" s="26" t="s">
        <v>50</v>
      </c>
      <c r="D22" s="27">
        <v>900</v>
      </c>
      <c r="E22" s="28">
        <v>4474.4759999999997</v>
      </c>
      <c r="F22" s="29">
        <v>4.7072168845998199</v>
      </c>
      <c r="G22" s="28">
        <v>4.3376999999999999</v>
      </c>
    </row>
    <row r="23" spans="1:9" x14ac:dyDescent="0.2">
      <c r="A23" s="26" t="s">
        <v>933</v>
      </c>
      <c r="B23" s="26" t="s">
        <v>934</v>
      </c>
      <c r="C23" s="26" t="s">
        <v>50</v>
      </c>
      <c r="D23" s="27">
        <v>700</v>
      </c>
      <c r="E23" s="28">
        <v>3434.3364999999999</v>
      </c>
      <c r="F23" s="29">
        <v>3.6129742924528898</v>
      </c>
      <c r="G23" s="28">
        <v>4.7798999999999996</v>
      </c>
    </row>
    <row r="24" spans="1:9" x14ac:dyDescent="0.2">
      <c r="A24" s="26" t="s">
        <v>935</v>
      </c>
      <c r="B24" s="26" t="s">
        <v>936</v>
      </c>
      <c r="C24" s="26" t="s">
        <v>50</v>
      </c>
      <c r="D24" s="27">
        <v>300</v>
      </c>
      <c r="E24" s="28">
        <v>1471.6890000000001</v>
      </c>
      <c r="F24" s="29">
        <v>1.5482392373274101</v>
      </c>
      <c r="G24" s="28">
        <v>4.6500000000000004</v>
      </c>
    </row>
    <row r="25" spans="1:9" x14ac:dyDescent="0.2">
      <c r="A25" s="30" t="s">
        <v>32</v>
      </c>
      <c r="B25" s="30"/>
      <c r="C25" s="30"/>
      <c r="D25" s="31"/>
      <c r="E25" s="32">
        <f>SUM(E16:E24)</f>
        <v>33816.051500000001</v>
      </c>
      <c r="F25" s="33">
        <f>SUM(F16:F24)</f>
        <v>35.575001093155251</v>
      </c>
      <c r="G25" s="32"/>
      <c r="H25" s="18"/>
      <c r="I25" s="18"/>
    </row>
    <row r="26" spans="1:9" x14ac:dyDescent="0.2">
      <c r="A26" s="26"/>
      <c r="B26" s="26"/>
      <c r="C26" s="26"/>
      <c r="D26" s="34"/>
      <c r="E26" s="28"/>
      <c r="F26" s="29"/>
      <c r="G26" s="28"/>
    </row>
    <row r="27" spans="1:9" x14ac:dyDescent="0.2">
      <c r="A27" s="30" t="s">
        <v>52</v>
      </c>
      <c r="B27" s="26"/>
      <c r="C27" s="26"/>
      <c r="D27" s="34"/>
      <c r="E27" s="28"/>
      <c r="F27" s="29"/>
      <c r="G27" s="28"/>
    </row>
    <row r="28" spans="1:9" x14ac:dyDescent="0.2">
      <c r="A28" s="26" t="s">
        <v>937</v>
      </c>
      <c r="B28" s="26" t="s">
        <v>938</v>
      </c>
      <c r="C28" s="26" t="s">
        <v>70</v>
      </c>
      <c r="D28" s="27">
        <v>10000000</v>
      </c>
      <c r="E28" s="28">
        <v>9843.69</v>
      </c>
      <c r="F28" s="29">
        <v>10.3557117693259</v>
      </c>
      <c r="G28" s="28">
        <v>4.1999000000000004</v>
      </c>
    </row>
    <row r="29" spans="1:9" x14ac:dyDescent="0.2">
      <c r="A29" s="26" t="s">
        <v>54</v>
      </c>
      <c r="B29" s="26" t="s">
        <v>53</v>
      </c>
      <c r="C29" s="26" t="s">
        <v>70</v>
      </c>
      <c r="D29" s="27">
        <v>7500000</v>
      </c>
      <c r="E29" s="28">
        <v>7452.6674999999996</v>
      </c>
      <c r="F29" s="29">
        <v>7.8403196913578901</v>
      </c>
      <c r="G29" s="28">
        <v>3.8001999999999998</v>
      </c>
    </row>
    <row r="30" spans="1:9" x14ac:dyDescent="0.2">
      <c r="A30" s="26" t="s">
        <v>939</v>
      </c>
      <c r="B30" s="26" t="s">
        <v>940</v>
      </c>
      <c r="C30" s="26" t="s">
        <v>70</v>
      </c>
      <c r="D30" s="27">
        <v>6955100</v>
      </c>
      <c r="E30" s="28">
        <v>6840.4243109999998</v>
      </c>
      <c r="F30" s="29">
        <v>7.19623053393655</v>
      </c>
      <c r="G30" s="28">
        <v>4.22</v>
      </c>
    </row>
    <row r="31" spans="1:9" x14ac:dyDescent="0.2">
      <c r="A31" s="26" t="s">
        <v>941</v>
      </c>
      <c r="B31" s="26" t="s">
        <v>942</v>
      </c>
      <c r="C31" s="26" t="s">
        <v>70</v>
      </c>
      <c r="D31" s="27">
        <v>4677200</v>
      </c>
      <c r="E31" s="28">
        <v>4532.4733999999999</v>
      </c>
      <c r="F31" s="29">
        <v>4.7682310325230404</v>
      </c>
      <c r="G31" s="28">
        <v>4.5350000000000001</v>
      </c>
    </row>
    <row r="32" spans="1:9" x14ac:dyDescent="0.2">
      <c r="A32" s="26" t="s">
        <v>943</v>
      </c>
      <c r="B32" s="26" t="s">
        <v>944</v>
      </c>
      <c r="C32" s="26" t="s">
        <v>70</v>
      </c>
      <c r="D32" s="27">
        <v>3727600</v>
      </c>
      <c r="E32" s="28">
        <v>3598.774144</v>
      </c>
      <c r="F32" s="29">
        <v>3.7859651978238502</v>
      </c>
      <c r="G32" s="28">
        <v>4.7</v>
      </c>
    </row>
    <row r="33" spans="1:9" x14ac:dyDescent="0.2">
      <c r="A33" s="30" t="s">
        <v>32</v>
      </c>
      <c r="B33" s="30"/>
      <c r="C33" s="30"/>
      <c r="D33" s="31"/>
      <c r="E33" s="32">
        <f>SUM(E27:E32)</f>
        <v>32268.029354999995</v>
      </c>
      <c r="F33" s="33">
        <f>SUM(F27:F32)</f>
        <v>33.94645822496723</v>
      </c>
      <c r="G33" s="32"/>
      <c r="H33" s="18"/>
      <c r="I33" s="18"/>
    </row>
    <row r="34" spans="1:9" x14ac:dyDescent="0.2">
      <c r="A34" s="26"/>
      <c r="B34" s="26"/>
      <c r="C34" s="26"/>
      <c r="D34" s="34"/>
      <c r="E34" s="28"/>
      <c r="F34" s="29"/>
      <c r="G34" s="28"/>
    </row>
    <row r="35" spans="1:9" x14ac:dyDescent="0.2">
      <c r="A35" s="30" t="s">
        <v>33</v>
      </c>
      <c r="B35" s="30"/>
      <c r="C35" s="30"/>
      <c r="D35" s="31"/>
      <c r="E35" s="32">
        <f>E14+E25+E33</f>
        <v>90887.808019999997</v>
      </c>
      <c r="F35" s="33">
        <f>F14+F25+F33</f>
        <v>95.615357980691059</v>
      </c>
      <c r="G35" s="32"/>
      <c r="H35" s="18"/>
      <c r="I35" s="18"/>
    </row>
    <row r="36" spans="1:9" x14ac:dyDescent="0.2">
      <c r="A36" s="30"/>
      <c r="B36" s="30"/>
      <c r="C36" s="30"/>
      <c r="D36" s="31"/>
      <c r="E36" s="32"/>
      <c r="F36" s="33"/>
      <c r="G36" s="32"/>
      <c r="H36" s="18"/>
      <c r="I36" s="18"/>
    </row>
    <row r="37" spans="1:9" x14ac:dyDescent="0.2">
      <c r="A37" s="30" t="s">
        <v>35</v>
      </c>
      <c r="B37" s="30"/>
      <c r="C37" s="30"/>
      <c r="D37" s="31"/>
      <c r="E37" s="32">
        <f>E39-(E14+E25+E33)</f>
        <v>4167.8503381000046</v>
      </c>
      <c r="F37" s="33">
        <f>F39-(F14+F25+F33)</f>
        <v>4.3846420193089415</v>
      </c>
      <c r="G37" s="32"/>
      <c r="H37" s="18"/>
      <c r="I37" s="18"/>
    </row>
    <row r="38" spans="1:9" x14ac:dyDescent="0.2">
      <c r="A38" s="30"/>
      <c r="B38" s="30"/>
      <c r="C38" s="30"/>
      <c r="D38" s="31"/>
      <c r="E38" s="32"/>
      <c r="F38" s="33"/>
      <c r="G38" s="32"/>
      <c r="H38" s="18"/>
      <c r="I38" s="18"/>
    </row>
    <row r="39" spans="1:9" x14ac:dyDescent="0.2">
      <c r="A39" s="35" t="s">
        <v>34</v>
      </c>
      <c r="B39" s="35"/>
      <c r="C39" s="35"/>
      <c r="D39" s="36"/>
      <c r="E39" s="37">
        <v>95055.658358100001</v>
      </c>
      <c r="F39" s="38">
        <v>100</v>
      </c>
      <c r="G39" s="37"/>
      <c r="H39" s="18"/>
      <c r="I39" s="18"/>
    </row>
    <row r="41" spans="1:9" x14ac:dyDescent="0.2">
      <c r="A41" s="18" t="s">
        <v>55</v>
      </c>
    </row>
    <row r="42" spans="1:9" x14ac:dyDescent="0.2">
      <c r="A42" s="18" t="s">
        <v>36</v>
      </c>
    </row>
    <row r="44" spans="1:9" x14ac:dyDescent="0.2">
      <c r="A44" s="18" t="s">
        <v>37</v>
      </c>
    </row>
    <row r="45" spans="1:9" x14ac:dyDescent="0.2">
      <c r="A45" s="18" t="s">
        <v>38</v>
      </c>
    </row>
    <row r="46" spans="1:9" x14ac:dyDescent="0.2">
      <c r="A46" s="18" t="s">
        <v>39</v>
      </c>
      <c r="B46" s="18"/>
      <c r="C46" s="39" t="s">
        <v>41</v>
      </c>
      <c r="D46" s="19" t="s">
        <v>40</v>
      </c>
    </row>
    <row r="47" spans="1:9" x14ac:dyDescent="0.2">
      <c r="A47" s="9" t="s">
        <v>945</v>
      </c>
      <c r="C47" s="40">
        <v>39.737099999999998</v>
      </c>
      <c r="D47" s="40">
        <v>40.4696</v>
      </c>
    </row>
    <row r="48" spans="1:9" x14ac:dyDescent="0.2">
      <c r="A48" s="9" t="s">
        <v>946</v>
      </c>
      <c r="C48" s="40">
        <v>10.1051</v>
      </c>
      <c r="D48" s="40">
        <v>10.095499999999999</v>
      </c>
    </row>
    <row r="49" spans="1:4" x14ac:dyDescent="0.2">
      <c r="A49" s="9" t="s">
        <v>947</v>
      </c>
      <c r="C49" s="40">
        <v>10.1266</v>
      </c>
      <c r="D49" s="40">
        <v>10.1319</v>
      </c>
    </row>
    <row r="50" spans="1:4" x14ac:dyDescent="0.2">
      <c r="A50" s="9" t="s">
        <v>948</v>
      </c>
      <c r="C50" s="40">
        <v>10.3606</v>
      </c>
      <c r="D50" s="40">
        <v>10.3497</v>
      </c>
    </row>
    <row r="51" spans="1:4" x14ac:dyDescent="0.2">
      <c r="A51" s="9" t="s">
        <v>949</v>
      </c>
      <c r="C51" s="40">
        <v>40.817599999999999</v>
      </c>
      <c r="D51" s="40">
        <v>41.603700000000003</v>
      </c>
    </row>
    <row r="52" spans="1:4" x14ac:dyDescent="0.2">
      <c r="A52" s="9" t="s">
        <v>950</v>
      </c>
      <c r="C52" s="40">
        <v>10.1153</v>
      </c>
      <c r="D52" s="40">
        <v>10.1059</v>
      </c>
    </row>
    <row r="53" spans="1:4" x14ac:dyDescent="0.2">
      <c r="A53" s="9" t="s">
        <v>951</v>
      </c>
      <c r="C53" s="40">
        <v>10.4895</v>
      </c>
      <c r="D53" s="40">
        <v>10.5092</v>
      </c>
    </row>
    <row r="54" spans="1:4" x14ac:dyDescent="0.2">
      <c r="A54" s="9" t="s">
        <v>952</v>
      </c>
      <c r="C54" s="40">
        <v>10.7745</v>
      </c>
      <c r="D54" s="40">
        <v>10.779500000000001</v>
      </c>
    </row>
    <row r="56" spans="1:4" x14ac:dyDescent="0.2">
      <c r="A56" s="18" t="s">
        <v>43</v>
      </c>
    </row>
    <row r="57" spans="1:4" x14ac:dyDescent="0.2">
      <c r="A57" s="86" t="s">
        <v>56</v>
      </c>
      <c r="B57" s="87"/>
      <c r="C57" s="43" t="s">
        <v>57</v>
      </c>
    </row>
    <row r="58" spans="1:4" x14ac:dyDescent="0.2">
      <c r="A58" s="82" t="s">
        <v>946</v>
      </c>
      <c r="B58" s="83"/>
      <c r="C58" s="44">
        <v>0.19413026999999999</v>
      </c>
    </row>
    <row r="59" spans="1:4" x14ac:dyDescent="0.2">
      <c r="A59" s="82" t="s">
        <v>947</v>
      </c>
      <c r="B59" s="83"/>
      <c r="C59" s="44">
        <v>0.18</v>
      </c>
    </row>
    <row r="60" spans="1:4" x14ac:dyDescent="0.2">
      <c r="A60" s="82" t="s">
        <v>948</v>
      </c>
      <c r="B60" s="83"/>
      <c r="C60" s="44">
        <v>0.2</v>
      </c>
    </row>
    <row r="61" spans="1:4" x14ac:dyDescent="0.2">
      <c r="A61" s="82" t="s">
        <v>950</v>
      </c>
      <c r="B61" s="83"/>
      <c r="C61" s="44">
        <v>0.20179458</v>
      </c>
    </row>
    <row r="62" spans="1:4" x14ac:dyDescent="0.2">
      <c r="A62" s="82" t="s">
        <v>951</v>
      </c>
      <c r="B62" s="83"/>
      <c r="C62" s="44">
        <v>0.18</v>
      </c>
    </row>
    <row r="63" spans="1:4" x14ac:dyDescent="0.2">
      <c r="A63" s="82" t="s">
        <v>952</v>
      </c>
      <c r="B63" s="83"/>
      <c r="C63" s="44">
        <v>0.2</v>
      </c>
    </row>
    <row r="64" spans="1:4" x14ac:dyDescent="0.2">
      <c r="A64" s="9" t="s">
        <v>58</v>
      </c>
    </row>
    <row r="65" spans="1:5" x14ac:dyDescent="0.2">
      <c r="A65" s="9" t="s">
        <v>42</v>
      </c>
    </row>
    <row r="67" spans="1:5" x14ac:dyDescent="0.2">
      <c r="A67" s="18" t="s">
        <v>894</v>
      </c>
      <c r="D67" s="42">
        <v>0.46046963783561601</v>
      </c>
      <c r="E67" s="13" t="s">
        <v>45</v>
      </c>
    </row>
    <row r="69" spans="1:5" x14ac:dyDescent="0.2">
      <c r="A69" s="18" t="s">
        <v>772</v>
      </c>
      <c r="D69" s="41" t="s">
        <v>44</v>
      </c>
    </row>
    <row r="71" spans="1:5" x14ac:dyDescent="0.2">
      <c r="A71" s="18" t="s">
        <v>782</v>
      </c>
    </row>
    <row r="72" spans="1:5" x14ac:dyDescent="0.2">
      <c r="A72" s="49"/>
    </row>
    <row r="73" spans="1:5" x14ac:dyDescent="0.2">
      <c r="A73" s="49" t="s">
        <v>766</v>
      </c>
    </row>
    <row r="74" spans="1:5" x14ac:dyDescent="0.2">
      <c r="A74" s="51"/>
    </row>
    <row r="75" spans="1:5" x14ac:dyDescent="0.2">
      <c r="A75" s="51"/>
    </row>
    <row r="76" spans="1:5" x14ac:dyDescent="0.2">
      <c r="A76" s="51"/>
    </row>
    <row r="77" spans="1:5" x14ac:dyDescent="0.2">
      <c r="A77" s="51"/>
    </row>
    <row r="78" spans="1:5" x14ac:dyDescent="0.2">
      <c r="A78" s="51"/>
    </row>
    <row r="79" spans="1:5" x14ac:dyDescent="0.2">
      <c r="A79" s="51"/>
    </row>
    <row r="80" spans="1:5"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49" t="s">
        <v>953</v>
      </c>
    </row>
    <row r="88" spans="1:1" x14ac:dyDescent="0.2">
      <c r="A88" s="51"/>
    </row>
    <row r="89" spans="1:1" x14ac:dyDescent="0.2">
      <c r="A89" s="49" t="s">
        <v>1218</v>
      </c>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18" t="s">
        <v>1219</v>
      </c>
    </row>
    <row r="105" spans="1:1" x14ac:dyDescent="0.2">
      <c r="A105" s="49" t="s">
        <v>1220</v>
      </c>
    </row>
  </sheetData>
  <mergeCells count="8">
    <mergeCell ref="A62:B62"/>
    <mergeCell ref="A63:B63"/>
    <mergeCell ref="A1:G1"/>
    <mergeCell ref="A57:B57"/>
    <mergeCell ref="A58:B58"/>
    <mergeCell ref="A59:B59"/>
    <mergeCell ref="A60:B60"/>
    <mergeCell ref="A61:B61"/>
  </mergeCells>
  <conditionalFormatting sqref="F2:F3 F5:F70">
    <cfRule type="cellIs" dxfId="69" priority="2" stopIfTrue="1" operator="between">
      <formula>0.009</formula>
      <formula>-0.009</formula>
    </cfRule>
  </conditionalFormatting>
  <conditionalFormatting sqref="F71:F104">
    <cfRule type="cellIs" dxfId="68"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27"/>
  <sheetViews>
    <sheetView showGridLines="0" workbookViewId="0">
      <selection sqref="A1:F1"/>
    </sheetView>
  </sheetViews>
  <sheetFormatPr defaultColWidth="9.109375" defaultRowHeight="10.199999999999999" x14ac:dyDescent="0.2"/>
  <cols>
    <col min="1" max="1" width="38.6640625" style="9" bestFit="1" customWidth="1"/>
    <col min="2" max="2" width="33.44140625" style="9" customWidth="1"/>
    <col min="3" max="3" width="24.66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4" t="s">
        <v>22</v>
      </c>
      <c r="B1" s="85"/>
      <c r="C1" s="85"/>
      <c r="D1" s="85"/>
      <c r="E1" s="85"/>
      <c r="F1" s="85"/>
    </row>
    <row r="2" spans="1:6" s="1" customFormat="1" ht="11.4" x14ac:dyDescent="0.2">
      <c r="D2" s="6"/>
      <c r="E2" s="7"/>
      <c r="F2" s="12"/>
    </row>
    <row r="3" spans="1:6" s="1" customFormat="1" ht="12" x14ac:dyDescent="0.2">
      <c r="A3" s="11" t="s">
        <v>7</v>
      </c>
      <c r="B3" s="2"/>
      <c r="C3" s="3"/>
      <c r="D3" s="4"/>
      <c r="E3" s="5"/>
      <c r="F3" s="12"/>
    </row>
    <row r="4" spans="1:6" s="1" customFormat="1" ht="17.399999999999999" customHeight="1" x14ac:dyDescent="0.2">
      <c r="A4" s="8" t="s">
        <v>2</v>
      </c>
      <c r="B4" s="8" t="s">
        <v>0</v>
      </c>
      <c r="C4" s="17" t="s">
        <v>269</v>
      </c>
      <c r="D4" s="16" t="s">
        <v>1</v>
      </c>
      <c r="E4" s="15" t="s">
        <v>3</v>
      </c>
      <c r="F4" s="15" t="s">
        <v>4</v>
      </c>
    </row>
    <row r="5" spans="1:6" x14ac:dyDescent="0.2">
      <c r="A5" s="21" t="s">
        <v>86</v>
      </c>
      <c r="B5" s="22"/>
      <c r="C5" s="22"/>
      <c r="D5" s="23"/>
      <c r="E5" s="24"/>
      <c r="F5" s="25"/>
    </row>
    <row r="6" spans="1:6" x14ac:dyDescent="0.2">
      <c r="A6" s="30" t="s">
        <v>48</v>
      </c>
      <c r="B6" s="26"/>
      <c r="C6" s="26"/>
      <c r="D6" s="34"/>
      <c r="E6" s="28"/>
      <c r="F6" s="29"/>
    </row>
    <row r="7" spans="1:6" x14ac:dyDescent="0.2">
      <c r="A7" s="26" t="s">
        <v>91</v>
      </c>
      <c r="B7" s="26" t="s">
        <v>90</v>
      </c>
      <c r="C7" s="26" t="s">
        <v>89</v>
      </c>
      <c r="D7" s="27">
        <v>5000000</v>
      </c>
      <c r="E7" s="28">
        <v>37165</v>
      </c>
      <c r="F7" s="29">
        <v>7.8627673035439196</v>
      </c>
    </row>
    <row r="8" spans="1:6" x14ac:dyDescent="0.2">
      <c r="A8" s="26" t="s">
        <v>88</v>
      </c>
      <c r="B8" s="26" t="s">
        <v>87</v>
      </c>
      <c r="C8" s="26" t="s">
        <v>89</v>
      </c>
      <c r="D8" s="27">
        <v>2500000</v>
      </c>
      <c r="E8" s="28">
        <v>34615</v>
      </c>
      <c r="F8" s="29">
        <v>7.3232797043501296</v>
      </c>
    </row>
    <row r="9" spans="1:6" x14ac:dyDescent="0.2">
      <c r="A9" s="26" t="s">
        <v>93</v>
      </c>
      <c r="B9" s="26" t="s">
        <v>92</v>
      </c>
      <c r="C9" s="26" t="s">
        <v>94</v>
      </c>
      <c r="D9" s="27">
        <v>2000000</v>
      </c>
      <c r="E9" s="28">
        <v>31351</v>
      </c>
      <c r="F9" s="29">
        <v>6.63273557738209</v>
      </c>
    </row>
    <row r="10" spans="1:6" x14ac:dyDescent="0.2">
      <c r="A10" s="26" t="s">
        <v>96</v>
      </c>
      <c r="B10" s="26" t="s">
        <v>95</v>
      </c>
      <c r="C10" s="26" t="s">
        <v>89</v>
      </c>
      <c r="D10" s="27">
        <v>4300000</v>
      </c>
      <c r="E10" s="28">
        <v>31329.8</v>
      </c>
      <c r="F10" s="29">
        <v>6.62825042557703</v>
      </c>
    </row>
    <row r="11" spans="1:6" x14ac:dyDescent="0.2">
      <c r="A11" s="26" t="s">
        <v>101</v>
      </c>
      <c r="B11" s="26" t="s">
        <v>100</v>
      </c>
      <c r="C11" s="26" t="s">
        <v>102</v>
      </c>
      <c r="D11" s="27">
        <v>3400000</v>
      </c>
      <c r="E11" s="28">
        <v>25126</v>
      </c>
      <c r="F11" s="29">
        <v>5.3157511440560903</v>
      </c>
    </row>
    <row r="12" spans="1:6" x14ac:dyDescent="0.2">
      <c r="A12" s="26" t="s">
        <v>98</v>
      </c>
      <c r="B12" s="26" t="s">
        <v>97</v>
      </c>
      <c r="C12" s="26" t="s">
        <v>99</v>
      </c>
      <c r="D12" s="27">
        <v>1300000</v>
      </c>
      <c r="E12" s="28">
        <v>22026.55</v>
      </c>
      <c r="F12" s="29">
        <v>4.6600198345183701</v>
      </c>
    </row>
    <row r="13" spans="1:6" x14ac:dyDescent="0.2">
      <c r="A13" s="26" t="s">
        <v>182</v>
      </c>
      <c r="B13" s="26" t="s">
        <v>181</v>
      </c>
      <c r="C13" s="26" t="s">
        <v>117</v>
      </c>
      <c r="D13" s="27">
        <v>7000000</v>
      </c>
      <c r="E13" s="28">
        <v>16964.5</v>
      </c>
      <c r="F13" s="29">
        <v>3.5890734809893901</v>
      </c>
    </row>
    <row r="14" spans="1:6" x14ac:dyDescent="0.2">
      <c r="A14" s="26" t="s">
        <v>112</v>
      </c>
      <c r="B14" s="26" t="s">
        <v>111</v>
      </c>
      <c r="C14" s="26" t="s">
        <v>89</v>
      </c>
      <c r="D14" s="27">
        <v>2900000</v>
      </c>
      <c r="E14" s="28">
        <v>14392.7</v>
      </c>
      <c r="F14" s="29">
        <v>3.04497379173191</v>
      </c>
    </row>
    <row r="15" spans="1:6" x14ac:dyDescent="0.2">
      <c r="A15" s="26" t="s">
        <v>125</v>
      </c>
      <c r="B15" s="26" t="s">
        <v>124</v>
      </c>
      <c r="C15" s="26" t="s">
        <v>108</v>
      </c>
      <c r="D15" s="27">
        <v>850000</v>
      </c>
      <c r="E15" s="28">
        <v>14384.55</v>
      </c>
      <c r="F15" s="29">
        <v>3.0432495470521399</v>
      </c>
    </row>
    <row r="16" spans="1:6" x14ac:dyDescent="0.2">
      <c r="A16" s="26" t="s">
        <v>122</v>
      </c>
      <c r="B16" s="26" t="s">
        <v>121</v>
      </c>
      <c r="C16" s="26" t="s">
        <v>123</v>
      </c>
      <c r="D16" s="27">
        <v>900000</v>
      </c>
      <c r="E16" s="28">
        <v>14273.1</v>
      </c>
      <c r="F16" s="29">
        <v>3.0196707655109001</v>
      </c>
    </row>
    <row r="17" spans="1:6" x14ac:dyDescent="0.2">
      <c r="A17" s="26" t="s">
        <v>110</v>
      </c>
      <c r="B17" s="26" t="s">
        <v>109</v>
      </c>
      <c r="C17" s="26" t="s">
        <v>94</v>
      </c>
      <c r="D17" s="27">
        <v>1300000</v>
      </c>
      <c r="E17" s="28">
        <v>14030.25</v>
      </c>
      <c r="F17" s="29">
        <v>2.96829250532886</v>
      </c>
    </row>
    <row r="18" spans="1:6" x14ac:dyDescent="0.2">
      <c r="A18" s="26" t="s">
        <v>152</v>
      </c>
      <c r="B18" s="26" t="s">
        <v>151</v>
      </c>
      <c r="C18" s="26" t="s">
        <v>123</v>
      </c>
      <c r="D18" s="27">
        <v>1600000</v>
      </c>
      <c r="E18" s="28">
        <v>13805.6</v>
      </c>
      <c r="F18" s="29">
        <v>2.9207647056587098</v>
      </c>
    </row>
    <row r="19" spans="1:6" x14ac:dyDescent="0.2">
      <c r="A19" s="26" t="s">
        <v>114</v>
      </c>
      <c r="B19" s="26" t="s">
        <v>113</v>
      </c>
      <c r="C19" s="26" t="s">
        <v>89</v>
      </c>
      <c r="D19" s="27">
        <v>500000</v>
      </c>
      <c r="E19" s="28">
        <v>8953.75</v>
      </c>
      <c r="F19" s="29">
        <v>1.89428905540445</v>
      </c>
    </row>
    <row r="20" spans="1:6" x14ac:dyDescent="0.2">
      <c r="A20" s="26" t="s">
        <v>154</v>
      </c>
      <c r="B20" s="26" t="s">
        <v>153</v>
      </c>
      <c r="C20" s="26" t="s">
        <v>150</v>
      </c>
      <c r="D20" s="27">
        <v>2000000</v>
      </c>
      <c r="E20" s="28">
        <v>8752</v>
      </c>
      <c r="F20" s="29">
        <v>1.85160606593882</v>
      </c>
    </row>
    <row r="21" spans="1:6" x14ac:dyDescent="0.2">
      <c r="A21" s="26" t="s">
        <v>161</v>
      </c>
      <c r="B21" s="26" t="s">
        <v>160</v>
      </c>
      <c r="C21" s="26" t="s">
        <v>89</v>
      </c>
      <c r="D21" s="27">
        <v>5900000</v>
      </c>
      <c r="E21" s="28">
        <v>8088.9</v>
      </c>
      <c r="F21" s="29">
        <v>1.711318133772</v>
      </c>
    </row>
    <row r="22" spans="1:6" x14ac:dyDescent="0.2">
      <c r="A22" s="26" t="s">
        <v>119</v>
      </c>
      <c r="B22" s="26" t="s">
        <v>118</v>
      </c>
      <c r="C22" s="26" t="s">
        <v>120</v>
      </c>
      <c r="D22" s="27">
        <v>5000000</v>
      </c>
      <c r="E22" s="28">
        <v>7957.5</v>
      </c>
      <c r="F22" s="29">
        <v>1.68351865513119</v>
      </c>
    </row>
    <row r="23" spans="1:6" x14ac:dyDescent="0.2">
      <c r="A23" s="26" t="s">
        <v>233</v>
      </c>
      <c r="B23" s="26" t="s">
        <v>232</v>
      </c>
      <c r="C23" s="26" t="s">
        <v>142</v>
      </c>
      <c r="D23" s="27">
        <v>3200000</v>
      </c>
      <c r="E23" s="28">
        <v>7633.6</v>
      </c>
      <c r="F23" s="29">
        <v>1.61499315184536</v>
      </c>
    </row>
    <row r="24" spans="1:6" x14ac:dyDescent="0.2">
      <c r="A24" s="26" t="s">
        <v>116</v>
      </c>
      <c r="B24" s="26" t="s">
        <v>115</v>
      </c>
      <c r="C24" s="26" t="s">
        <v>117</v>
      </c>
      <c r="D24" s="27">
        <v>4700000</v>
      </c>
      <c r="E24" s="28">
        <v>7341.4</v>
      </c>
      <c r="F24" s="29">
        <v>1.5531742198906899</v>
      </c>
    </row>
    <row r="25" spans="1:6" x14ac:dyDescent="0.2">
      <c r="A25" s="26" t="s">
        <v>159</v>
      </c>
      <c r="B25" s="26" t="s">
        <v>158</v>
      </c>
      <c r="C25" s="26" t="s">
        <v>150</v>
      </c>
      <c r="D25" s="27">
        <v>190000</v>
      </c>
      <c r="E25" s="28">
        <v>7086.1450000000004</v>
      </c>
      <c r="F25" s="29">
        <v>1.4991715112113899</v>
      </c>
    </row>
    <row r="26" spans="1:6" x14ac:dyDescent="0.2">
      <c r="A26" s="26" t="s">
        <v>136</v>
      </c>
      <c r="B26" s="26" t="s">
        <v>135</v>
      </c>
      <c r="C26" s="26" t="s">
        <v>137</v>
      </c>
      <c r="D26" s="27">
        <v>2400000</v>
      </c>
      <c r="E26" s="28">
        <v>6852</v>
      </c>
      <c r="F26" s="29">
        <v>1.4496349135983599</v>
      </c>
    </row>
    <row r="27" spans="1:6" x14ac:dyDescent="0.2">
      <c r="A27" s="26" t="s">
        <v>242</v>
      </c>
      <c r="B27" s="26" t="s">
        <v>241</v>
      </c>
      <c r="C27" s="26" t="s">
        <v>243</v>
      </c>
      <c r="D27" s="27">
        <v>5000000</v>
      </c>
      <c r="E27" s="28">
        <v>6300</v>
      </c>
      <c r="F27" s="29">
        <v>1.33285171565523</v>
      </c>
    </row>
    <row r="28" spans="1:6" x14ac:dyDescent="0.2">
      <c r="A28" s="26" t="s">
        <v>245</v>
      </c>
      <c r="B28" s="26" t="s">
        <v>244</v>
      </c>
      <c r="C28" s="26" t="s">
        <v>94</v>
      </c>
      <c r="D28" s="27">
        <v>500000</v>
      </c>
      <c r="E28" s="28">
        <v>6295</v>
      </c>
      <c r="F28" s="29">
        <v>1.3317938968332801</v>
      </c>
    </row>
    <row r="29" spans="1:6" x14ac:dyDescent="0.2">
      <c r="A29" s="26" t="s">
        <v>130</v>
      </c>
      <c r="B29" s="26" t="s">
        <v>129</v>
      </c>
      <c r="C29" s="26" t="s">
        <v>131</v>
      </c>
      <c r="D29" s="27">
        <v>140000</v>
      </c>
      <c r="E29" s="28">
        <v>5784.73</v>
      </c>
      <c r="F29" s="29">
        <v>1.22383925477814</v>
      </c>
    </row>
    <row r="30" spans="1:6" x14ac:dyDescent="0.2">
      <c r="A30" s="26" t="s">
        <v>165</v>
      </c>
      <c r="B30" s="26" t="s">
        <v>164</v>
      </c>
      <c r="C30" s="26" t="s">
        <v>166</v>
      </c>
      <c r="D30" s="27">
        <v>1100000</v>
      </c>
      <c r="E30" s="28">
        <v>5783.25</v>
      </c>
      <c r="F30" s="29">
        <v>1.22352614040684</v>
      </c>
    </row>
    <row r="31" spans="1:6" x14ac:dyDescent="0.2">
      <c r="A31" s="26" t="s">
        <v>156</v>
      </c>
      <c r="B31" s="26" t="s">
        <v>155</v>
      </c>
      <c r="C31" s="26" t="s">
        <v>157</v>
      </c>
      <c r="D31" s="27">
        <v>3600000</v>
      </c>
      <c r="E31" s="28">
        <v>5554.8</v>
      </c>
      <c r="F31" s="29">
        <v>1.1751943984320099</v>
      </c>
    </row>
    <row r="32" spans="1:6" x14ac:dyDescent="0.2">
      <c r="A32" s="26" t="s">
        <v>171</v>
      </c>
      <c r="B32" s="26" t="s">
        <v>170</v>
      </c>
      <c r="C32" s="26" t="s">
        <v>120</v>
      </c>
      <c r="D32" s="27">
        <v>2000000</v>
      </c>
      <c r="E32" s="28">
        <v>5239</v>
      </c>
      <c r="F32" s="29">
        <v>1.1083825616377401</v>
      </c>
    </row>
    <row r="33" spans="1:6" x14ac:dyDescent="0.2">
      <c r="A33" s="26" t="s">
        <v>253</v>
      </c>
      <c r="B33" s="26" t="s">
        <v>252</v>
      </c>
      <c r="C33" s="26" t="s">
        <v>254</v>
      </c>
      <c r="D33" s="27">
        <v>620000</v>
      </c>
      <c r="E33" s="28">
        <v>5181.96</v>
      </c>
      <c r="F33" s="29">
        <v>1.0963149645169501</v>
      </c>
    </row>
    <row r="34" spans="1:6" x14ac:dyDescent="0.2">
      <c r="A34" s="26" t="s">
        <v>149</v>
      </c>
      <c r="B34" s="26" t="s">
        <v>148</v>
      </c>
      <c r="C34" s="26" t="s">
        <v>150</v>
      </c>
      <c r="D34" s="27">
        <v>550000</v>
      </c>
      <c r="E34" s="28">
        <v>5071.55</v>
      </c>
      <c r="F34" s="29">
        <v>1.0729562092906799</v>
      </c>
    </row>
    <row r="35" spans="1:6" x14ac:dyDescent="0.2">
      <c r="A35" s="26" t="s">
        <v>104</v>
      </c>
      <c r="B35" s="26" t="s">
        <v>103</v>
      </c>
      <c r="C35" s="26" t="s">
        <v>105</v>
      </c>
      <c r="D35" s="27">
        <v>200000</v>
      </c>
      <c r="E35" s="28">
        <v>4469.7</v>
      </c>
      <c r="F35" s="29">
        <v>0.94562655769272796</v>
      </c>
    </row>
    <row r="36" spans="1:6" x14ac:dyDescent="0.2">
      <c r="A36" s="26" t="s">
        <v>231</v>
      </c>
      <c r="B36" s="26" t="s">
        <v>230</v>
      </c>
      <c r="C36" s="26" t="s">
        <v>150</v>
      </c>
      <c r="D36" s="27">
        <v>2000000</v>
      </c>
      <c r="E36" s="28">
        <v>4345</v>
      </c>
      <c r="F36" s="29">
        <v>0.91924455627333002</v>
      </c>
    </row>
    <row r="37" spans="1:6" x14ac:dyDescent="0.2">
      <c r="A37" s="26" t="s">
        <v>190</v>
      </c>
      <c r="B37" s="26" t="s">
        <v>189</v>
      </c>
      <c r="C37" s="26" t="s">
        <v>137</v>
      </c>
      <c r="D37" s="27">
        <v>5500000</v>
      </c>
      <c r="E37" s="28">
        <v>3946.25</v>
      </c>
      <c r="F37" s="29">
        <v>0.83488350522292998</v>
      </c>
    </row>
    <row r="38" spans="1:6" x14ac:dyDescent="0.2">
      <c r="A38" s="26" t="s">
        <v>263</v>
      </c>
      <c r="B38" s="26" t="s">
        <v>262</v>
      </c>
      <c r="C38" s="26" t="s">
        <v>131</v>
      </c>
      <c r="D38" s="27">
        <v>520000</v>
      </c>
      <c r="E38" s="28">
        <v>3872.18</v>
      </c>
      <c r="F38" s="29">
        <v>0.81921297719458297</v>
      </c>
    </row>
    <row r="39" spans="1:6" x14ac:dyDescent="0.2">
      <c r="A39" s="26" t="s">
        <v>146</v>
      </c>
      <c r="B39" s="26" t="s">
        <v>145</v>
      </c>
      <c r="C39" s="26" t="s">
        <v>147</v>
      </c>
      <c r="D39" s="27">
        <v>700000</v>
      </c>
      <c r="E39" s="28">
        <v>3822</v>
      </c>
      <c r="F39" s="29">
        <v>0.80859670749750701</v>
      </c>
    </row>
    <row r="40" spans="1:6" x14ac:dyDescent="0.2">
      <c r="A40" s="26" t="s">
        <v>133</v>
      </c>
      <c r="B40" s="26" t="s">
        <v>132</v>
      </c>
      <c r="C40" s="26" t="s">
        <v>134</v>
      </c>
      <c r="D40" s="27">
        <v>450000</v>
      </c>
      <c r="E40" s="28">
        <v>3738.8249999999998</v>
      </c>
      <c r="F40" s="29">
        <v>0.79099989139439197</v>
      </c>
    </row>
    <row r="41" spans="1:6" x14ac:dyDescent="0.2">
      <c r="A41" s="26" t="s">
        <v>247</v>
      </c>
      <c r="B41" s="26" t="s">
        <v>246</v>
      </c>
      <c r="C41" s="26" t="s">
        <v>108</v>
      </c>
      <c r="D41" s="27">
        <v>160000</v>
      </c>
      <c r="E41" s="28">
        <v>3726.24</v>
      </c>
      <c r="F41" s="29">
        <v>0.78833736141954802</v>
      </c>
    </row>
    <row r="42" spans="1:6" x14ac:dyDescent="0.2">
      <c r="A42" s="26" t="s">
        <v>107</v>
      </c>
      <c r="B42" s="26" t="s">
        <v>106</v>
      </c>
      <c r="C42" s="26" t="s">
        <v>108</v>
      </c>
      <c r="D42" s="27">
        <v>1000000</v>
      </c>
      <c r="E42" s="28">
        <v>3722</v>
      </c>
      <c r="F42" s="29">
        <v>0.78744033105853495</v>
      </c>
    </row>
    <row r="43" spans="1:6" x14ac:dyDescent="0.2">
      <c r="A43" s="26" t="s">
        <v>163</v>
      </c>
      <c r="B43" s="26" t="s">
        <v>162</v>
      </c>
      <c r="C43" s="26" t="s">
        <v>147</v>
      </c>
      <c r="D43" s="27">
        <v>720000</v>
      </c>
      <c r="E43" s="28">
        <v>3431.88</v>
      </c>
      <c r="F43" s="29">
        <v>0.72606145173379</v>
      </c>
    </row>
    <row r="44" spans="1:6" x14ac:dyDescent="0.2">
      <c r="A44" s="26" t="s">
        <v>184</v>
      </c>
      <c r="B44" s="26" t="s">
        <v>183</v>
      </c>
      <c r="C44" s="26" t="s">
        <v>131</v>
      </c>
      <c r="D44" s="27">
        <v>950000</v>
      </c>
      <c r="E44" s="28">
        <v>3344.95</v>
      </c>
      <c r="F44" s="29">
        <v>0.70767021369539196</v>
      </c>
    </row>
    <row r="45" spans="1:6" x14ac:dyDescent="0.2">
      <c r="A45" s="26" t="s">
        <v>251</v>
      </c>
      <c r="B45" s="26" t="s">
        <v>250</v>
      </c>
      <c r="C45" s="26" t="s">
        <v>178</v>
      </c>
      <c r="D45" s="27">
        <v>770000</v>
      </c>
      <c r="E45" s="28">
        <v>3090.78</v>
      </c>
      <c r="F45" s="29">
        <v>0.65389705170045698</v>
      </c>
    </row>
    <row r="46" spans="1:6" x14ac:dyDescent="0.2">
      <c r="A46" s="26" t="s">
        <v>177</v>
      </c>
      <c r="B46" s="26" t="s">
        <v>176</v>
      </c>
      <c r="C46" s="26" t="s">
        <v>178</v>
      </c>
      <c r="D46" s="27">
        <v>1900000</v>
      </c>
      <c r="E46" s="28">
        <v>3086.55</v>
      </c>
      <c r="F46" s="29">
        <v>0.65300213697708798</v>
      </c>
    </row>
    <row r="47" spans="1:6" x14ac:dyDescent="0.2">
      <c r="A47" s="26" t="s">
        <v>188</v>
      </c>
      <c r="B47" s="26" t="s">
        <v>187</v>
      </c>
      <c r="C47" s="26" t="s">
        <v>128</v>
      </c>
      <c r="D47" s="27">
        <v>650000</v>
      </c>
      <c r="E47" s="28">
        <v>3052.0749999999998</v>
      </c>
      <c r="F47" s="29">
        <v>0.64570847619975202</v>
      </c>
    </row>
    <row r="48" spans="1:6" x14ac:dyDescent="0.2">
      <c r="A48" s="26" t="s">
        <v>573</v>
      </c>
      <c r="B48" s="26" t="s">
        <v>572</v>
      </c>
      <c r="C48" s="26" t="s">
        <v>89</v>
      </c>
      <c r="D48" s="27">
        <v>300000</v>
      </c>
      <c r="E48" s="28">
        <v>2935.65</v>
      </c>
      <c r="F48" s="29">
        <v>0.62107716493067899</v>
      </c>
    </row>
    <row r="49" spans="1:9" x14ac:dyDescent="0.2">
      <c r="A49" s="26" t="s">
        <v>195</v>
      </c>
      <c r="B49" s="26" t="s">
        <v>194</v>
      </c>
      <c r="C49" s="26" t="s">
        <v>196</v>
      </c>
      <c r="D49" s="27">
        <v>200000</v>
      </c>
      <c r="E49" s="28">
        <v>2860.4</v>
      </c>
      <c r="F49" s="29">
        <v>0.60515699166035297</v>
      </c>
    </row>
    <row r="50" spans="1:9" x14ac:dyDescent="0.2">
      <c r="A50" s="26" t="s">
        <v>221</v>
      </c>
      <c r="B50" s="26" t="s">
        <v>220</v>
      </c>
      <c r="C50" s="26" t="s">
        <v>217</v>
      </c>
      <c r="D50" s="27">
        <v>500000</v>
      </c>
      <c r="E50" s="28">
        <v>2608.5</v>
      </c>
      <c r="F50" s="29">
        <v>0.55186407941058302</v>
      </c>
    </row>
    <row r="51" spans="1:9" x14ac:dyDescent="0.2">
      <c r="A51" s="26" t="s">
        <v>727</v>
      </c>
      <c r="B51" s="26" t="s">
        <v>726</v>
      </c>
      <c r="C51" s="26" t="s">
        <v>169</v>
      </c>
      <c r="D51" s="27">
        <v>1132400</v>
      </c>
      <c r="E51" s="28">
        <v>2504.8688000000002</v>
      </c>
      <c r="F51" s="29">
        <v>0.52993947263035901</v>
      </c>
    </row>
    <row r="52" spans="1:9" x14ac:dyDescent="0.2">
      <c r="A52" s="26" t="s">
        <v>532</v>
      </c>
      <c r="B52" s="26" t="s">
        <v>531</v>
      </c>
      <c r="C52" s="26" t="s">
        <v>128</v>
      </c>
      <c r="D52" s="27">
        <v>150000</v>
      </c>
      <c r="E52" s="28">
        <v>2435.3249999999998</v>
      </c>
      <c r="F52" s="29">
        <v>0.51522652451239304</v>
      </c>
    </row>
    <row r="53" spans="1:9" x14ac:dyDescent="0.2">
      <c r="A53" s="26" t="s">
        <v>175</v>
      </c>
      <c r="B53" s="26" t="s">
        <v>174</v>
      </c>
      <c r="C53" s="26" t="s">
        <v>108</v>
      </c>
      <c r="D53" s="27">
        <v>35624</v>
      </c>
      <c r="E53" s="28">
        <v>2361.9602599999998</v>
      </c>
      <c r="F53" s="29">
        <v>0.49970520394452</v>
      </c>
    </row>
    <row r="54" spans="1:9" x14ac:dyDescent="0.2">
      <c r="A54" s="26" t="s">
        <v>729</v>
      </c>
      <c r="B54" s="26" t="s">
        <v>728</v>
      </c>
      <c r="C54" s="26" t="s">
        <v>134</v>
      </c>
      <c r="D54" s="27">
        <v>600000</v>
      </c>
      <c r="E54" s="28">
        <v>2267.4</v>
      </c>
      <c r="F54" s="29">
        <v>0.47969967937725</v>
      </c>
    </row>
    <row r="55" spans="1:9" x14ac:dyDescent="0.2">
      <c r="A55" s="26" t="s">
        <v>508</v>
      </c>
      <c r="B55" s="26" t="s">
        <v>507</v>
      </c>
      <c r="C55" s="26" t="s">
        <v>169</v>
      </c>
      <c r="D55" s="27">
        <v>15000</v>
      </c>
      <c r="E55" s="28">
        <v>2173.7399999999998</v>
      </c>
      <c r="F55" s="29">
        <v>0.45988461720450802</v>
      </c>
    </row>
    <row r="56" spans="1:9" x14ac:dyDescent="0.2">
      <c r="A56" s="26" t="s">
        <v>284</v>
      </c>
      <c r="B56" s="26" t="s">
        <v>283</v>
      </c>
      <c r="C56" s="26" t="s">
        <v>243</v>
      </c>
      <c r="D56" s="27">
        <v>500000</v>
      </c>
      <c r="E56" s="28">
        <v>1351.5</v>
      </c>
      <c r="F56" s="29">
        <v>0.28592842757270598</v>
      </c>
    </row>
    <row r="57" spans="1:9" x14ac:dyDescent="0.2">
      <c r="A57" s="26" t="s">
        <v>408</v>
      </c>
      <c r="B57" s="26" t="s">
        <v>407</v>
      </c>
      <c r="C57" s="26" t="s">
        <v>147</v>
      </c>
      <c r="D57" s="27">
        <v>1862456</v>
      </c>
      <c r="E57" s="28">
        <v>1236.6707839999999</v>
      </c>
      <c r="F57" s="29">
        <v>0.26163472637382501</v>
      </c>
    </row>
    <row r="58" spans="1:9" x14ac:dyDescent="0.2">
      <c r="A58" s="26" t="s">
        <v>192</v>
      </c>
      <c r="B58" s="26" t="s">
        <v>191</v>
      </c>
      <c r="C58" s="26" t="s">
        <v>193</v>
      </c>
      <c r="D58" s="27">
        <v>813915</v>
      </c>
      <c r="E58" s="28">
        <v>1205.408115</v>
      </c>
      <c r="F58" s="29">
        <v>0.25502067843531601</v>
      </c>
    </row>
    <row r="59" spans="1:9" x14ac:dyDescent="0.2">
      <c r="A59" s="30" t="s">
        <v>32</v>
      </c>
      <c r="B59" s="30"/>
      <c r="C59" s="30"/>
      <c r="D59" s="31"/>
      <c r="E59" s="32">
        <f>SUM(E7:E58)</f>
        <v>448929.48795900017</v>
      </c>
      <c r="F59" s="33">
        <f>SUM(F7:F58)</f>
        <v>94.97721241815519</v>
      </c>
      <c r="G59" s="18"/>
      <c r="H59" s="18"/>
      <c r="I59" s="18"/>
    </row>
    <row r="60" spans="1:9" x14ac:dyDescent="0.2">
      <c r="A60" s="26"/>
      <c r="B60" s="26"/>
      <c r="C60" s="26"/>
      <c r="D60" s="34"/>
      <c r="E60" s="28"/>
      <c r="F60" s="29"/>
    </row>
    <row r="61" spans="1:9" x14ac:dyDescent="0.2">
      <c r="A61" s="30" t="s">
        <v>227</v>
      </c>
      <c r="B61" s="26"/>
      <c r="C61" s="26"/>
      <c r="D61" s="34"/>
      <c r="E61" s="28"/>
      <c r="F61" s="29"/>
    </row>
    <row r="62" spans="1:9" x14ac:dyDescent="0.2">
      <c r="A62" s="26" t="s">
        <v>228</v>
      </c>
      <c r="B62" s="26" t="s">
        <v>763</v>
      </c>
      <c r="C62" s="26" t="s">
        <v>229</v>
      </c>
      <c r="D62" s="27">
        <v>30000</v>
      </c>
      <c r="E62" s="28">
        <v>3.0000000000000001E-3</v>
      </c>
      <c r="F62" s="29">
        <v>6.3469129316915799E-7</v>
      </c>
    </row>
    <row r="63" spans="1:9" x14ac:dyDescent="0.2">
      <c r="A63" s="26" t="s">
        <v>563</v>
      </c>
      <c r="B63" s="26" t="s">
        <v>780</v>
      </c>
      <c r="C63" s="26" t="s">
        <v>392</v>
      </c>
      <c r="D63" s="27">
        <v>3500</v>
      </c>
      <c r="E63" s="28">
        <v>3.5E-4</v>
      </c>
      <c r="F63" s="29">
        <v>7.4047317536401706E-8</v>
      </c>
    </row>
    <row r="64" spans="1:9" x14ac:dyDescent="0.2">
      <c r="A64" s="26"/>
      <c r="B64" s="26" t="s">
        <v>764</v>
      </c>
      <c r="C64" s="26" t="s">
        <v>134</v>
      </c>
      <c r="D64" s="27">
        <v>2900</v>
      </c>
      <c r="E64" s="28">
        <v>2.9E-4</v>
      </c>
      <c r="F64" s="29">
        <v>6.1353491673018606E-8</v>
      </c>
    </row>
    <row r="65" spans="1:9" x14ac:dyDescent="0.2">
      <c r="A65" s="30" t="s">
        <v>32</v>
      </c>
      <c r="B65" s="30"/>
      <c r="C65" s="30"/>
      <c r="D65" s="31"/>
      <c r="E65" s="32">
        <f>SUM(E61:E64)</f>
        <v>3.64E-3</v>
      </c>
      <c r="F65" s="33">
        <f>SUM(F61:F64)</f>
        <v>7.7009210237857829E-7</v>
      </c>
      <c r="G65" s="18"/>
      <c r="H65" s="18"/>
      <c r="I65" s="18"/>
    </row>
    <row r="66" spans="1:9" x14ac:dyDescent="0.2">
      <c r="A66" s="26"/>
      <c r="B66" s="26"/>
      <c r="C66" s="26"/>
      <c r="D66" s="34"/>
      <c r="E66" s="28"/>
      <c r="F66" s="29"/>
    </row>
    <row r="67" spans="1:9" x14ac:dyDescent="0.2">
      <c r="A67" s="30" t="s">
        <v>33</v>
      </c>
      <c r="B67" s="30"/>
      <c r="C67" s="30"/>
      <c r="D67" s="31"/>
      <c r="E67" s="32">
        <f>E59+E65</f>
        <v>448929.49159900018</v>
      </c>
      <c r="F67" s="33">
        <f>F59+F65</f>
        <v>94.977213188247291</v>
      </c>
      <c r="G67" s="18"/>
      <c r="H67" s="18"/>
      <c r="I67" s="18"/>
    </row>
    <row r="68" spans="1:9" x14ac:dyDescent="0.2">
      <c r="A68" s="30"/>
      <c r="B68" s="30"/>
      <c r="C68" s="30"/>
      <c r="D68" s="31"/>
      <c r="E68" s="32"/>
      <c r="F68" s="33"/>
      <c r="G68" s="18"/>
      <c r="H68" s="18"/>
      <c r="I68" s="18"/>
    </row>
    <row r="69" spans="1:9" x14ac:dyDescent="0.2">
      <c r="A69" s="30" t="s">
        <v>35</v>
      </c>
      <c r="B69" s="30"/>
      <c r="C69" s="30"/>
      <c r="D69" s="31"/>
      <c r="E69" s="32">
        <f>E71-(E59+E65)</f>
        <v>23741.24333739985</v>
      </c>
      <c r="F69" s="33">
        <f>F71-(F59+F65)</f>
        <v>5.0227868117527095</v>
      </c>
      <c r="G69" s="18"/>
      <c r="H69" s="18"/>
      <c r="I69" s="18"/>
    </row>
    <row r="70" spans="1:9" x14ac:dyDescent="0.2">
      <c r="A70" s="30"/>
      <c r="B70" s="30"/>
      <c r="C70" s="30"/>
      <c r="D70" s="31"/>
      <c r="E70" s="32"/>
      <c r="F70" s="33"/>
      <c r="G70" s="18"/>
      <c r="H70" s="18"/>
      <c r="I70" s="18"/>
    </row>
    <row r="71" spans="1:9" x14ac:dyDescent="0.2">
      <c r="A71" s="35" t="s">
        <v>34</v>
      </c>
      <c r="B71" s="35"/>
      <c r="C71" s="35"/>
      <c r="D71" s="36"/>
      <c r="E71" s="37">
        <v>472670.73493640003</v>
      </c>
      <c r="F71" s="38">
        <v>100</v>
      </c>
      <c r="G71" s="18"/>
      <c r="H71" s="18"/>
      <c r="I71" s="18"/>
    </row>
    <row r="72" spans="1:9" x14ac:dyDescent="0.2">
      <c r="F72" s="20" t="s">
        <v>549</v>
      </c>
    </row>
    <row r="73" spans="1:9" x14ac:dyDescent="0.2">
      <c r="A73" s="56" t="s">
        <v>36</v>
      </c>
      <c r="F73" s="20"/>
    </row>
    <row r="74" spans="1:9" x14ac:dyDescent="0.2">
      <c r="A74" s="56" t="s">
        <v>762</v>
      </c>
      <c r="F74" s="20"/>
    </row>
    <row r="76" spans="1:9" x14ac:dyDescent="0.2">
      <c r="A76" s="18" t="s">
        <v>37</v>
      </c>
    </row>
    <row r="77" spans="1:9" x14ac:dyDescent="0.2">
      <c r="A77" s="18" t="s">
        <v>38</v>
      </c>
    </row>
    <row r="78" spans="1:9" x14ac:dyDescent="0.2">
      <c r="A78" s="18" t="s">
        <v>39</v>
      </c>
      <c r="B78" s="18"/>
      <c r="C78" s="39" t="s">
        <v>41</v>
      </c>
      <c r="D78" s="19" t="s">
        <v>40</v>
      </c>
    </row>
    <row r="79" spans="1:9" x14ac:dyDescent="0.2">
      <c r="A79" s="9" t="s">
        <v>59</v>
      </c>
      <c r="C79" s="40">
        <v>876.71540000000005</v>
      </c>
      <c r="D79" s="40">
        <v>840.8886</v>
      </c>
    </row>
    <row r="80" spans="1:9" x14ac:dyDescent="0.2">
      <c r="A80" s="9" t="s">
        <v>81</v>
      </c>
      <c r="C80" s="40">
        <v>53.685699999999997</v>
      </c>
      <c r="D80" s="40">
        <v>47.574599999999997</v>
      </c>
    </row>
    <row r="81" spans="1:4" x14ac:dyDescent="0.2">
      <c r="A81" s="9" t="s">
        <v>62</v>
      </c>
      <c r="C81" s="40">
        <v>948.23119999999994</v>
      </c>
      <c r="D81" s="40">
        <v>913.15329999999994</v>
      </c>
    </row>
    <row r="82" spans="1:4" x14ac:dyDescent="0.2">
      <c r="A82" s="9" t="s">
        <v>82</v>
      </c>
      <c r="C82" s="40">
        <v>59.9773</v>
      </c>
      <c r="D82" s="40">
        <v>53.831699999999998</v>
      </c>
    </row>
    <row r="84" spans="1:4" x14ac:dyDescent="0.2">
      <c r="A84" s="18" t="s">
        <v>43</v>
      </c>
    </row>
    <row r="85" spans="1:4" x14ac:dyDescent="0.2">
      <c r="A85" s="86" t="s">
        <v>56</v>
      </c>
      <c r="B85" s="87"/>
      <c r="C85" s="43" t="s">
        <v>57</v>
      </c>
    </row>
    <row r="86" spans="1:4" x14ac:dyDescent="0.2">
      <c r="A86" s="82" t="s">
        <v>81</v>
      </c>
      <c r="B86" s="83"/>
      <c r="C86" s="44">
        <v>4.25</v>
      </c>
    </row>
    <row r="87" spans="1:4" x14ac:dyDescent="0.2">
      <c r="A87" s="82" t="s">
        <v>82</v>
      </c>
      <c r="B87" s="83"/>
      <c r="C87" s="44">
        <v>4.25</v>
      </c>
    </row>
    <row r="88" spans="1:4" x14ac:dyDescent="0.2">
      <c r="A88" s="9" t="s">
        <v>58</v>
      </c>
    </row>
    <row r="89" spans="1:4" x14ac:dyDescent="0.2">
      <c r="A89" s="9" t="s">
        <v>42</v>
      </c>
    </row>
    <row r="91" spans="1:4" x14ac:dyDescent="0.2">
      <c r="A91" s="18" t="s">
        <v>224</v>
      </c>
      <c r="D91" s="45">
        <v>0.23172898276338</v>
      </c>
    </row>
    <row r="93" spans="1:4" x14ac:dyDescent="0.2">
      <c r="A93" s="18" t="s">
        <v>772</v>
      </c>
      <c r="D93" s="41" t="s">
        <v>795</v>
      </c>
    </row>
    <row r="94" spans="1:4" x14ac:dyDescent="0.2">
      <c r="A94" s="9" t="s">
        <v>770</v>
      </c>
      <c r="D94" s="41"/>
    </row>
    <row r="95" spans="1:4" x14ac:dyDescent="0.2">
      <c r="A95" s="52" t="s">
        <v>771</v>
      </c>
      <c r="D95" s="41"/>
    </row>
    <row r="97" spans="1:1" x14ac:dyDescent="0.2">
      <c r="A97" s="18" t="s">
        <v>777</v>
      </c>
    </row>
    <row r="98" spans="1:1" x14ac:dyDescent="0.2">
      <c r="A98" s="52"/>
    </row>
    <row r="99" spans="1:1" x14ac:dyDescent="0.2">
      <c r="A99" s="49" t="s">
        <v>766</v>
      </c>
    </row>
    <row r="100" spans="1:1" x14ac:dyDescent="0.2">
      <c r="A100" s="50"/>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51"/>
    </row>
    <row r="109" spans="1:1" x14ac:dyDescent="0.2">
      <c r="A109" s="51"/>
    </row>
    <row r="110" spans="1:1" x14ac:dyDescent="0.2">
      <c r="A110" s="51"/>
    </row>
    <row r="111" spans="1:1" x14ac:dyDescent="0.2">
      <c r="A111" s="51"/>
    </row>
    <row r="112" spans="1:1" x14ac:dyDescent="0.2">
      <c r="A112" s="51"/>
    </row>
    <row r="113" spans="1:1" x14ac:dyDescent="0.2">
      <c r="A113" s="49" t="s">
        <v>783</v>
      </c>
    </row>
    <row r="114" spans="1:1" x14ac:dyDescent="0.2">
      <c r="A114" s="51"/>
    </row>
    <row r="115" spans="1:1" x14ac:dyDescent="0.2">
      <c r="A115" s="49" t="s">
        <v>767</v>
      </c>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51"/>
    </row>
    <row r="126" spans="1:1" x14ac:dyDescent="0.2">
      <c r="A126" s="51"/>
    </row>
    <row r="127" spans="1:1" x14ac:dyDescent="0.2">
      <c r="A127" s="51"/>
    </row>
  </sheetData>
  <mergeCells count="4">
    <mergeCell ref="A1:F1"/>
    <mergeCell ref="A85:B85"/>
    <mergeCell ref="A86:B86"/>
    <mergeCell ref="A87:B87"/>
  </mergeCells>
  <conditionalFormatting sqref="F2:F3 F5:F65538">
    <cfRule type="cellIs" dxfId="29" priority="1" stopIfTrue="1" operator="between">
      <formula>0.009</formula>
      <formula>-0.009</formula>
    </cfRule>
  </conditionalFormatting>
  <hyperlinks>
    <hyperlink ref="A95"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60"/>
  <sheetViews>
    <sheetView workbookViewId="0">
      <selection sqref="A1:E1"/>
    </sheetView>
  </sheetViews>
  <sheetFormatPr defaultColWidth="9.109375" defaultRowHeight="10.199999999999999" x14ac:dyDescent="0.2"/>
  <cols>
    <col min="1" max="1" width="32.33203125" style="9" bestFit="1" customWidth="1"/>
    <col min="2" max="2" width="33.5546875" style="9" bestFit="1" customWidth="1"/>
    <col min="3" max="3" width="18.88671875" style="9" bestFit="1" customWidth="1"/>
    <col min="4" max="4" width="23" style="10" bestFit="1" customWidth="1"/>
    <col min="5" max="5" width="23" style="13" bestFit="1" customWidth="1"/>
    <col min="6" max="16384" width="9.109375" style="9"/>
  </cols>
  <sheetData>
    <row r="1" spans="1:8" s="1" customFormat="1" ht="13.8" x14ac:dyDescent="0.2">
      <c r="A1" s="84" t="s">
        <v>23</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366</v>
      </c>
      <c r="B5" s="22"/>
      <c r="C5" s="23"/>
      <c r="D5" s="24"/>
      <c r="E5" s="25"/>
    </row>
    <row r="6" spans="1:8" x14ac:dyDescent="0.2">
      <c r="A6" s="26" t="s">
        <v>731</v>
      </c>
      <c r="B6" s="26" t="s">
        <v>730</v>
      </c>
      <c r="C6" s="27">
        <v>6615481.898</v>
      </c>
      <c r="D6" s="28">
        <v>326248.19235000003</v>
      </c>
      <c r="E6" s="29">
        <v>99.999044932749399</v>
      </c>
    </row>
    <row r="7" spans="1:8" x14ac:dyDescent="0.2">
      <c r="A7" s="30" t="s">
        <v>32</v>
      </c>
      <c r="B7" s="30"/>
      <c r="C7" s="31"/>
      <c r="D7" s="32">
        <f>SUM(D6:D6)</f>
        <v>326248.19235000003</v>
      </c>
      <c r="E7" s="33">
        <f>SUM(E6:E6)</f>
        <v>99.999044932749399</v>
      </c>
      <c r="F7" s="18"/>
      <c r="G7" s="18"/>
      <c r="H7" s="18"/>
    </row>
    <row r="8" spans="1:8" x14ac:dyDescent="0.2">
      <c r="A8" s="26"/>
      <c r="B8" s="26"/>
      <c r="C8" s="34"/>
      <c r="D8" s="28"/>
      <c r="E8" s="29"/>
    </row>
    <row r="9" spans="1:8" x14ac:dyDescent="0.2">
      <c r="A9" s="30" t="s">
        <v>33</v>
      </c>
      <c r="B9" s="30"/>
      <c r="C9" s="31"/>
      <c r="D9" s="32">
        <f>D7</f>
        <v>326248.19235000003</v>
      </c>
      <c r="E9" s="33">
        <f>E7</f>
        <v>99.999044932749399</v>
      </c>
      <c r="F9" s="18"/>
      <c r="G9" s="18"/>
      <c r="H9" s="18"/>
    </row>
    <row r="10" spans="1:8" x14ac:dyDescent="0.2">
      <c r="A10" s="30"/>
      <c r="B10" s="30"/>
      <c r="C10" s="31"/>
      <c r="D10" s="32"/>
      <c r="E10" s="33"/>
      <c r="F10" s="18"/>
      <c r="G10" s="18"/>
      <c r="H10" s="18"/>
    </row>
    <row r="11" spans="1:8" x14ac:dyDescent="0.2">
      <c r="A11" s="30" t="s">
        <v>35</v>
      </c>
      <c r="B11" s="30"/>
      <c r="C11" s="31"/>
      <c r="D11" s="32">
        <f>D13-(D7)</f>
        <v>3.115919399948325</v>
      </c>
      <c r="E11" s="33">
        <f>E13-(E7)</f>
        <v>9.5506725060090503E-4</v>
      </c>
      <c r="F11" s="18"/>
      <c r="G11" s="18"/>
      <c r="H11" s="18"/>
    </row>
    <row r="12" spans="1:8" x14ac:dyDescent="0.2">
      <c r="A12" s="30"/>
      <c r="B12" s="30"/>
      <c r="C12" s="31"/>
      <c r="D12" s="32"/>
      <c r="E12" s="33"/>
      <c r="F12" s="18"/>
      <c r="G12" s="18"/>
      <c r="H12" s="18"/>
    </row>
    <row r="13" spans="1:8" x14ac:dyDescent="0.2">
      <c r="A13" s="35" t="s">
        <v>34</v>
      </c>
      <c r="B13" s="35"/>
      <c r="C13" s="36"/>
      <c r="D13" s="37">
        <v>326251.30826939997</v>
      </c>
      <c r="E13" s="38">
        <v>100</v>
      </c>
      <c r="F13" s="18"/>
      <c r="G13" s="18"/>
      <c r="H13" s="18"/>
    </row>
    <row r="14" spans="1:8" x14ac:dyDescent="0.2">
      <c r="E14" s="57" t="s">
        <v>549</v>
      </c>
    </row>
    <row r="16" spans="1:8" x14ac:dyDescent="0.2">
      <c r="A16" s="18" t="s">
        <v>37</v>
      </c>
    </row>
    <row r="17" spans="1:4" x14ac:dyDescent="0.2">
      <c r="A17" s="18" t="s">
        <v>38</v>
      </c>
    </row>
    <row r="18" spans="1:4" x14ac:dyDescent="0.2">
      <c r="A18" s="18" t="s">
        <v>39</v>
      </c>
      <c r="B18" s="18"/>
      <c r="C18" s="39" t="s">
        <v>41</v>
      </c>
      <c r="D18" s="41" t="s">
        <v>40</v>
      </c>
    </row>
    <row r="19" spans="1:4" x14ac:dyDescent="0.2">
      <c r="A19" s="9" t="s">
        <v>59</v>
      </c>
      <c r="C19" s="40">
        <v>61.429299999999998</v>
      </c>
      <c r="D19" s="40">
        <v>45.311900000000001</v>
      </c>
    </row>
    <row r="20" spans="1:4" x14ac:dyDescent="0.2">
      <c r="A20" s="9" t="s">
        <v>81</v>
      </c>
      <c r="C20" s="40">
        <v>61.429299999999998</v>
      </c>
      <c r="D20" s="40">
        <v>45.311900000000001</v>
      </c>
    </row>
    <row r="21" spans="1:4" x14ac:dyDescent="0.2">
      <c r="A21" s="9" t="s">
        <v>62</v>
      </c>
      <c r="C21" s="40">
        <v>66.936800000000005</v>
      </c>
      <c r="D21" s="40">
        <v>49.634099999999997</v>
      </c>
    </row>
    <row r="22" spans="1:4" x14ac:dyDescent="0.2">
      <c r="A22" s="9" t="s">
        <v>82</v>
      </c>
      <c r="C22" s="40">
        <v>66.936800000000005</v>
      </c>
      <c r="D22" s="40">
        <v>49.634099999999997</v>
      </c>
    </row>
    <row r="24" spans="1:4" x14ac:dyDescent="0.2">
      <c r="A24" s="9" t="s">
        <v>42</v>
      </c>
    </row>
    <row r="26" spans="1:4" x14ac:dyDescent="0.2">
      <c r="A26" s="18" t="s">
        <v>43</v>
      </c>
      <c r="D26" s="41" t="s">
        <v>44</v>
      </c>
    </row>
    <row r="28" spans="1:4" x14ac:dyDescent="0.2">
      <c r="A28" s="18" t="s">
        <v>224</v>
      </c>
      <c r="D28" s="45">
        <v>5.3145932277886597E-3</v>
      </c>
    </row>
    <row r="30" spans="1:4" x14ac:dyDescent="0.2">
      <c r="A30" s="18" t="s">
        <v>787</v>
      </c>
    </row>
    <row r="31" spans="1:4" x14ac:dyDescent="0.2">
      <c r="A31" s="52"/>
    </row>
    <row r="32" spans="1:4" x14ac:dyDescent="0.2">
      <c r="A32" s="49" t="s">
        <v>766</v>
      </c>
    </row>
    <row r="33" spans="1:1" x14ac:dyDescent="0.2">
      <c r="A33" s="50"/>
    </row>
    <row r="34" spans="1:1" x14ac:dyDescent="0.2">
      <c r="A34" s="51"/>
    </row>
    <row r="35" spans="1:1" x14ac:dyDescent="0.2">
      <c r="A35" s="51"/>
    </row>
    <row r="36" spans="1:1" x14ac:dyDescent="0.2">
      <c r="A36" s="51"/>
    </row>
    <row r="37" spans="1:1" x14ac:dyDescent="0.2">
      <c r="A37" s="51"/>
    </row>
    <row r="38" spans="1:1" x14ac:dyDescent="0.2">
      <c r="A38" s="51"/>
    </row>
    <row r="39" spans="1:1" x14ac:dyDescent="0.2">
      <c r="A39" s="51"/>
    </row>
    <row r="40" spans="1:1" x14ac:dyDescent="0.2">
      <c r="A40" s="51"/>
    </row>
    <row r="41" spans="1:1" x14ac:dyDescent="0.2">
      <c r="A41" s="51"/>
    </row>
    <row r="42" spans="1:1" x14ac:dyDescent="0.2">
      <c r="A42" s="51"/>
    </row>
    <row r="43" spans="1:1" x14ac:dyDescent="0.2">
      <c r="A43" s="51"/>
    </row>
    <row r="44" spans="1:1" x14ac:dyDescent="0.2">
      <c r="A44" s="51"/>
    </row>
    <row r="45" spans="1:1" x14ac:dyDescent="0.2">
      <c r="A45" s="51"/>
    </row>
    <row r="46" spans="1:1" x14ac:dyDescent="0.2">
      <c r="A46" s="49" t="s">
        <v>796</v>
      </c>
    </row>
    <row r="47" spans="1:1" x14ac:dyDescent="0.2">
      <c r="A47" s="51"/>
    </row>
    <row r="48" spans="1:1" x14ac:dyDescent="0.2">
      <c r="A48" s="49" t="s">
        <v>767</v>
      </c>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sheetData>
  <mergeCells count="1">
    <mergeCell ref="A1:E1"/>
  </mergeCells>
  <conditionalFormatting sqref="E5:E13">
    <cfRule type="cellIs" dxfId="28" priority="2" stopIfTrue="1" operator="between">
      <formula>0.009</formula>
      <formula>-0.009</formula>
    </cfRule>
  </conditionalFormatting>
  <conditionalFormatting sqref="E14">
    <cfRule type="cellIs" dxfId="27"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63"/>
  <sheetViews>
    <sheetView workbookViewId="0">
      <selection sqref="A1:E1"/>
    </sheetView>
  </sheetViews>
  <sheetFormatPr defaultColWidth="9.109375" defaultRowHeight="10.199999999999999" x14ac:dyDescent="0.2"/>
  <cols>
    <col min="1" max="1" width="32.33203125" style="9" bestFit="1" customWidth="1"/>
    <col min="2" max="2" width="39.33203125" style="9" bestFit="1" customWidth="1"/>
    <col min="3" max="3" width="18.88671875" style="9" bestFit="1" customWidth="1"/>
    <col min="4" max="4" width="23" style="10" bestFit="1" customWidth="1"/>
    <col min="5" max="5" width="23" style="13" bestFit="1" customWidth="1"/>
    <col min="6" max="16384" width="9.109375" style="9"/>
  </cols>
  <sheetData>
    <row r="1" spans="1:8" s="1" customFormat="1" ht="15" customHeight="1" x14ac:dyDescent="0.2">
      <c r="A1" s="84" t="s">
        <v>797</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366</v>
      </c>
      <c r="B5" s="22"/>
      <c r="C5" s="23"/>
      <c r="D5" s="24"/>
      <c r="E5" s="25"/>
    </row>
    <row r="6" spans="1:8" x14ac:dyDescent="0.2">
      <c r="A6" s="26" t="s">
        <v>733</v>
      </c>
      <c r="B6" s="26" t="s">
        <v>732</v>
      </c>
      <c r="C6" s="27">
        <v>87088.519</v>
      </c>
      <c r="D6" s="28">
        <v>2069.2609640000001</v>
      </c>
      <c r="E6" s="29">
        <v>99.074345881711295</v>
      </c>
    </row>
    <row r="7" spans="1:8" x14ac:dyDescent="0.2">
      <c r="A7" s="30" t="s">
        <v>32</v>
      </c>
      <c r="B7" s="30"/>
      <c r="C7" s="31"/>
      <c r="D7" s="32">
        <f>SUM(D6:D6)</f>
        <v>2069.2609640000001</v>
      </c>
      <c r="E7" s="33">
        <f>SUM(E6:E6)</f>
        <v>99.074345881711295</v>
      </c>
      <c r="F7" s="18"/>
      <c r="G7" s="18"/>
      <c r="H7" s="18"/>
    </row>
    <row r="8" spans="1:8" x14ac:dyDescent="0.2">
      <c r="A8" s="26"/>
      <c r="B8" s="26"/>
      <c r="C8" s="34"/>
      <c r="D8" s="28"/>
      <c r="E8" s="29"/>
    </row>
    <row r="9" spans="1:8" x14ac:dyDescent="0.2">
      <c r="A9" s="30" t="s">
        <v>33</v>
      </c>
      <c r="B9" s="30"/>
      <c r="C9" s="31"/>
      <c r="D9" s="32">
        <f>D7</f>
        <v>2069.2609640000001</v>
      </c>
      <c r="E9" s="33">
        <f>E7</f>
        <v>99.074345881711295</v>
      </c>
      <c r="F9" s="18"/>
      <c r="G9" s="18"/>
      <c r="H9" s="18"/>
    </row>
    <row r="10" spans="1:8" x14ac:dyDescent="0.2">
      <c r="A10" s="30"/>
      <c r="B10" s="30"/>
      <c r="C10" s="31"/>
      <c r="D10" s="32"/>
      <c r="E10" s="33"/>
      <c r="F10" s="18"/>
      <c r="G10" s="18"/>
      <c r="H10" s="18"/>
    </row>
    <row r="11" spans="1:8" x14ac:dyDescent="0.2">
      <c r="A11" s="30" t="s">
        <v>35</v>
      </c>
      <c r="B11" s="30"/>
      <c r="C11" s="31"/>
      <c r="D11" s="32">
        <f>D13-(D7)</f>
        <v>19.333157499999743</v>
      </c>
      <c r="E11" s="33">
        <f>E13-(E7)</f>
        <v>0.92565411828870481</v>
      </c>
      <c r="F11" s="18"/>
      <c r="G11" s="18"/>
      <c r="H11" s="18"/>
    </row>
    <row r="12" spans="1:8" x14ac:dyDescent="0.2">
      <c r="A12" s="30"/>
      <c r="B12" s="30"/>
      <c r="C12" s="31"/>
      <c r="D12" s="32"/>
      <c r="E12" s="33"/>
      <c r="F12" s="18"/>
      <c r="G12" s="18"/>
      <c r="H12" s="18"/>
    </row>
    <row r="13" spans="1:8" x14ac:dyDescent="0.2">
      <c r="A13" s="35" t="s">
        <v>34</v>
      </c>
      <c r="B13" s="35"/>
      <c r="C13" s="36"/>
      <c r="D13" s="37">
        <v>2088.5941214999998</v>
      </c>
      <c r="E13" s="38">
        <v>100</v>
      </c>
      <c r="F13" s="18"/>
      <c r="G13" s="18"/>
      <c r="H13" s="18"/>
    </row>
    <row r="16" spans="1:8" x14ac:dyDescent="0.2">
      <c r="A16" s="18" t="s">
        <v>37</v>
      </c>
    </row>
    <row r="17" spans="1:4" x14ac:dyDescent="0.2">
      <c r="A17" s="18" t="s">
        <v>38</v>
      </c>
    </row>
    <row r="18" spans="1:4" x14ac:dyDescent="0.2">
      <c r="A18" s="18" t="s">
        <v>39</v>
      </c>
      <c r="B18" s="18"/>
      <c r="C18" s="39" t="s">
        <v>41</v>
      </c>
      <c r="D18" s="41" t="s">
        <v>40</v>
      </c>
    </row>
    <row r="19" spans="1:4" x14ac:dyDescent="0.2">
      <c r="A19" s="9" t="s">
        <v>59</v>
      </c>
      <c r="C19" s="40">
        <v>9.8366000000000007</v>
      </c>
      <c r="D19" s="40">
        <v>8.8088999999999995</v>
      </c>
    </row>
    <row r="20" spans="1:4" x14ac:dyDescent="0.2">
      <c r="A20" s="9" t="s">
        <v>81</v>
      </c>
      <c r="C20" s="40">
        <v>9.8366000000000007</v>
      </c>
      <c r="D20" s="40">
        <v>8.8088999999999995</v>
      </c>
    </row>
    <row r="21" spans="1:4" x14ac:dyDescent="0.2">
      <c r="A21" s="9" t="s">
        <v>62</v>
      </c>
      <c r="C21" s="40">
        <v>10.729900000000001</v>
      </c>
      <c r="D21" s="40">
        <v>9.6514000000000006</v>
      </c>
    </row>
    <row r="22" spans="1:4" x14ac:dyDescent="0.2">
      <c r="A22" s="9" t="s">
        <v>82</v>
      </c>
      <c r="C22" s="40">
        <v>10.729900000000001</v>
      </c>
      <c r="D22" s="40">
        <v>9.6514000000000006</v>
      </c>
    </row>
    <row r="24" spans="1:4" x14ac:dyDescent="0.2">
      <c r="A24" s="9" t="s">
        <v>42</v>
      </c>
    </row>
    <row r="26" spans="1:4" x14ac:dyDescent="0.2">
      <c r="A26" s="18" t="s">
        <v>43</v>
      </c>
      <c r="D26" s="41" t="s">
        <v>44</v>
      </c>
    </row>
    <row r="28" spans="1:4" x14ac:dyDescent="0.2">
      <c r="A28" s="18" t="s">
        <v>224</v>
      </c>
      <c r="D28" s="45">
        <v>3.2051131099557366E-2</v>
      </c>
    </row>
    <row r="30" spans="1:4" x14ac:dyDescent="0.2">
      <c r="A30" s="18" t="s">
        <v>787</v>
      </c>
    </row>
    <row r="31" spans="1:4" x14ac:dyDescent="0.2">
      <c r="A31" s="52"/>
    </row>
    <row r="32" spans="1:4" x14ac:dyDescent="0.2">
      <c r="A32" s="49" t="s">
        <v>766</v>
      </c>
    </row>
    <row r="33" spans="1:1" x14ac:dyDescent="0.2">
      <c r="A33" s="50"/>
    </row>
    <row r="34" spans="1:1" x14ac:dyDescent="0.2">
      <c r="A34" s="51"/>
    </row>
    <row r="35" spans="1:1" x14ac:dyDescent="0.2">
      <c r="A35" s="51"/>
    </row>
    <row r="36" spans="1:1" x14ac:dyDescent="0.2">
      <c r="A36" s="51"/>
    </row>
    <row r="37" spans="1:1" x14ac:dyDescent="0.2">
      <c r="A37" s="51"/>
    </row>
    <row r="38" spans="1:1" x14ac:dyDescent="0.2">
      <c r="A38" s="51"/>
    </row>
    <row r="39" spans="1:1" x14ac:dyDescent="0.2">
      <c r="A39" s="51"/>
    </row>
    <row r="40" spans="1:1" x14ac:dyDescent="0.2">
      <c r="A40" s="51"/>
    </row>
    <row r="41" spans="1:1" x14ac:dyDescent="0.2">
      <c r="A41" s="51"/>
    </row>
    <row r="42" spans="1:1" x14ac:dyDescent="0.2">
      <c r="A42" s="51"/>
    </row>
    <row r="43" spans="1:1" x14ac:dyDescent="0.2">
      <c r="A43" s="51"/>
    </row>
    <row r="44" spans="1:1" x14ac:dyDescent="0.2">
      <c r="A44" s="51"/>
    </row>
    <row r="45" spans="1:1" x14ac:dyDescent="0.2">
      <c r="A45" s="51"/>
    </row>
    <row r="46" spans="1:1" x14ac:dyDescent="0.2">
      <c r="A46" s="49" t="s">
        <v>798</v>
      </c>
    </row>
    <row r="47" spans="1:1" x14ac:dyDescent="0.2">
      <c r="A47" s="51"/>
    </row>
    <row r="48" spans="1:1" x14ac:dyDescent="0.2">
      <c r="A48" s="49" t="s">
        <v>767</v>
      </c>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2" spans="1:1" x14ac:dyDescent="0.2">
      <c r="A62" s="52"/>
    </row>
    <row r="63" spans="1:1" x14ac:dyDescent="0.2">
      <c r="A63" s="18" t="s">
        <v>799</v>
      </c>
    </row>
  </sheetData>
  <mergeCells count="1">
    <mergeCell ref="A1:E1"/>
  </mergeCells>
  <conditionalFormatting sqref="E5:E13">
    <cfRule type="cellIs" dxfId="26"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1"/>
  <sheetViews>
    <sheetView workbookViewId="0">
      <selection sqref="A1:E1"/>
    </sheetView>
  </sheetViews>
  <sheetFormatPr defaultColWidth="9.109375" defaultRowHeight="10.199999999999999" x14ac:dyDescent="0.2"/>
  <cols>
    <col min="1" max="1" width="32.33203125" style="9" bestFit="1" customWidth="1"/>
    <col min="2" max="2" width="60" style="9" customWidth="1"/>
    <col min="3" max="3" width="19.6640625" style="9" customWidth="1"/>
    <col min="4" max="4" width="23" style="10" bestFit="1" customWidth="1"/>
    <col min="5" max="5" width="13.5546875" style="13" customWidth="1"/>
    <col min="6" max="16384" width="9.109375" style="9"/>
  </cols>
  <sheetData>
    <row r="1" spans="1:8" s="1" customFormat="1" ht="13.8" x14ac:dyDescent="0.2">
      <c r="A1" s="84" t="s">
        <v>24</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735</v>
      </c>
      <c r="B6" s="59" t="s">
        <v>734</v>
      </c>
      <c r="C6" s="27">
        <v>252946.38200000001</v>
      </c>
      <c r="D6" s="28">
        <v>1832.37698</v>
      </c>
      <c r="E6" s="29">
        <v>37.050420308424698</v>
      </c>
    </row>
    <row r="7" spans="1:8" x14ac:dyDescent="0.2">
      <c r="A7" s="26" t="s">
        <v>737</v>
      </c>
      <c r="B7" s="59" t="s">
        <v>736</v>
      </c>
      <c r="C7" s="27">
        <v>2852834</v>
      </c>
      <c r="D7" s="28">
        <v>1277.784349</v>
      </c>
      <c r="E7" s="29">
        <v>25.836630622797301</v>
      </c>
    </row>
    <row r="8" spans="1:8" x14ac:dyDescent="0.2">
      <c r="A8" s="26" t="s">
        <v>739</v>
      </c>
      <c r="B8" s="59" t="s">
        <v>738</v>
      </c>
      <c r="C8" s="27">
        <v>5919.7950000000001</v>
      </c>
      <c r="D8" s="28">
        <v>189.92211320000001</v>
      </c>
      <c r="E8" s="29">
        <v>3.8402000225544302</v>
      </c>
    </row>
    <row r="9" spans="1:8" ht="20.399999999999999" x14ac:dyDescent="0.2">
      <c r="A9" s="26" t="s">
        <v>740</v>
      </c>
      <c r="B9" s="59" t="s">
        <v>810</v>
      </c>
      <c r="C9" s="27">
        <v>2330.23</v>
      </c>
      <c r="D9" s="28">
        <v>57.677999800000002</v>
      </c>
      <c r="E9" s="29">
        <v>1.1662415313355601</v>
      </c>
    </row>
    <row r="10" spans="1:8" ht="20.399999999999999" x14ac:dyDescent="0.2">
      <c r="A10" s="26" t="s">
        <v>741</v>
      </c>
      <c r="B10" s="65" t="s">
        <v>813</v>
      </c>
      <c r="C10" s="27">
        <v>20869.901999999998</v>
      </c>
      <c r="D10" s="28">
        <v>9.7681158999999997</v>
      </c>
      <c r="E10" s="29">
        <v>0.197510012222707</v>
      </c>
    </row>
    <row r="11" spans="1:8" ht="20.399999999999999" x14ac:dyDescent="0.2">
      <c r="A11" s="26" t="s">
        <v>742</v>
      </c>
      <c r="B11" s="59" t="s">
        <v>800</v>
      </c>
      <c r="C11" s="27">
        <v>23973.544999999998</v>
      </c>
      <c r="D11" s="28">
        <v>0</v>
      </c>
      <c r="E11" s="28">
        <v>0</v>
      </c>
    </row>
    <row r="12" spans="1:8" x14ac:dyDescent="0.2">
      <c r="A12" s="30" t="s">
        <v>32</v>
      </c>
      <c r="B12" s="30"/>
      <c r="C12" s="31"/>
      <c r="D12" s="32">
        <f>SUM(D6:D11)</f>
        <v>3367.5295578999999</v>
      </c>
      <c r="E12" s="33">
        <f>SUM(E6:E11)</f>
        <v>68.091002497334699</v>
      </c>
      <c r="F12" s="18"/>
      <c r="G12" s="18"/>
      <c r="H12" s="18"/>
    </row>
    <row r="13" spans="1:8" x14ac:dyDescent="0.2">
      <c r="A13" s="26"/>
      <c r="B13" s="26"/>
      <c r="C13" s="34"/>
      <c r="D13" s="28"/>
      <c r="E13" s="29"/>
    </row>
    <row r="14" spans="1:8" x14ac:dyDescent="0.2">
      <c r="A14" s="30" t="s">
        <v>33</v>
      </c>
      <c r="B14" s="30"/>
      <c r="C14" s="31"/>
      <c r="D14" s="32">
        <f>D12</f>
        <v>3367.5295578999999</v>
      </c>
      <c r="E14" s="33">
        <f>E12</f>
        <v>68.091002497334699</v>
      </c>
      <c r="F14" s="18"/>
      <c r="G14" s="18"/>
      <c r="H14" s="18"/>
    </row>
    <row r="15" spans="1:8" x14ac:dyDescent="0.2">
      <c r="A15" s="30"/>
      <c r="B15" s="30"/>
      <c r="C15" s="31"/>
      <c r="D15" s="32"/>
      <c r="E15" s="33"/>
      <c r="F15" s="18"/>
      <c r="G15" s="18"/>
      <c r="H15" s="18"/>
    </row>
    <row r="16" spans="1:8" x14ac:dyDescent="0.2">
      <c r="A16" s="30" t="s">
        <v>35</v>
      </c>
      <c r="B16" s="30"/>
      <c r="C16" s="31"/>
      <c r="D16" s="32">
        <f>D18-(D12)</f>
        <v>1578.1011927000004</v>
      </c>
      <c r="E16" s="33">
        <f>E18-(E12)</f>
        <v>31.908997502665301</v>
      </c>
      <c r="F16" s="18"/>
      <c r="G16" s="18"/>
      <c r="H16" s="18"/>
    </row>
    <row r="17" spans="1:8" x14ac:dyDescent="0.2">
      <c r="A17" s="30"/>
      <c r="B17" s="30"/>
      <c r="C17" s="30"/>
      <c r="D17" s="31"/>
      <c r="E17" s="58"/>
      <c r="F17" s="18"/>
      <c r="G17" s="18"/>
      <c r="H17" s="18"/>
    </row>
    <row r="18" spans="1:8" x14ac:dyDescent="0.2">
      <c r="A18" s="35" t="s">
        <v>34</v>
      </c>
      <c r="B18" s="35"/>
      <c r="C18" s="35"/>
      <c r="D18" s="37">
        <v>4945.6307506000003</v>
      </c>
      <c r="E18" s="37">
        <v>100</v>
      </c>
      <c r="F18" s="18"/>
      <c r="G18" s="18"/>
      <c r="H18" s="18"/>
    </row>
    <row r="20" spans="1:8" x14ac:dyDescent="0.2">
      <c r="A20" s="18" t="s">
        <v>801</v>
      </c>
    </row>
    <row r="21" spans="1:8" ht="15" customHeight="1" x14ac:dyDescent="0.3">
      <c r="A21" s="92" t="s">
        <v>802</v>
      </c>
      <c r="B21" s="93"/>
      <c r="C21" s="93"/>
      <c r="D21" s="93"/>
      <c r="E21" s="93"/>
    </row>
    <row r="23" spans="1:8" x14ac:dyDescent="0.2">
      <c r="A23" s="18" t="s">
        <v>37</v>
      </c>
    </row>
    <row r="24" spans="1:8" x14ac:dyDescent="0.2">
      <c r="A24" s="18" t="s">
        <v>38</v>
      </c>
    </row>
    <row r="25" spans="1:8" x14ac:dyDescent="0.2">
      <c r="A25" s="18" t="s">
        <v>39</v>
      </c>
      <c r="B25" s="18"/>
      <c r="C25" s="39" t="s">
        <v>41</v>
      </c>
      <c r="D25" s="41" t="s">
        <v>40</v>
      </c>
    </row>
    <row r="26" spans="1:8" x14ac:dyDescent="0.2">
      <c r="A26" s="9" t="s">
        <v>59</v>
      </c>
      <c r="C26" s="40">
        <v>14.2128</v>
      </c>
      <c r="D26" s="40">
        <v>14.4169</v>
      </c>
    </row>
    <row r="27" spans="1:8" x14ac:dyDescent="0.2">
      <c r="A27" s="9" t="s">
        <v>81</v>
      </c>
      <c r="C27" s="40">
        <v>14.2128</v>
      </c>
      <c r="D27" s="40">
        <v>14.4169</v>
      </c>
    </row>
    <row r="28" spans="1:8" x14ac:dyDescent="0.2">
      <c r="A28" s="9" t="s">
        <v>62</v>
      </c>
      <c r="C28" s="40">
        <v>15.4696</v>
      </c>
      <c r="D28" s="40">
        <v>15.773899999999999</v>
      </c>
    </row>
    <row r="29" spans="1:8" x14ac:dyDescent="0.2">
      <c r="A29" s="9" t="s">
        <v>82</v>
      </c>
      <c r="C29" s="40">
        <v>15.4696</v>
      </c>
      <c r="D29" s="40">
        <v>15.773899999999999</v>
      </c>
    </row>
    <row r="31" spans="1:8" x14ac:dyDescent="0.2">
      <c r="A31" s="9" t="s">
        <v>42</v>
      </c>
    </row>
    <row r="33" spans="1:4" x14ac:dyDescent="0.2">
      <c r="A33" s="18" t="s">
        <v>43</v>
      </c>
      <c r="D33" s="41" t="s">
        <v>44</v>
      </c>
    </row>
    <row r="35" spans="1:4" x14ac:dyDescent="0.2">
      <c r="A35" s="18" t="s">
        <v>224</v>
      </c>
      <c r="D35" s="45">
        <v>0.37279749753538255</v>
      </c>
    </row>
    <row r="37" spans="1:4" x14ac:dyDescent="0.2">
      <c r="A37" s="18" t="s">
        <v>772</v>
      </c>
      <c r="D37" s="41" t="s">
        <v>44</v>
      </c>
    </row>
    <row r="38" spans="1:4" x14ac:dyDescent="0.2">
      <c r="A38" s="9" t="s">
        <v>770</v>
      </c>
    </row>
    <row r="39" spans="1:4" x14ac:dyDescent="0.2">
      <c r="A39" s="52" t="s">
        <v>771</v>
      </c>
    </row>
    <row r="40" spans="1:4" x14ac:dyDescent="0.2">
      <c r="A40" s="53"/>
    </row>
    <row r="41" spans="1:4" x14ac:dyDescent="0.2">
      <c r="A41" s="18" t="s">
        <v>777</v>
      </c>
    </row>
    <row r="42" spans="1:4" x14ac:dyDescent="0.2">
      <c r="A42" s="18"/>
    </row>
    <row r="43" spans="1:4" x14ac:dyDescent="0.2">
      <c r="A43" s="49" t="s">
        <v>766</v>
      </c>
    </row>
    <row r="44" spans="1:4" x14ac:dyDescent="0.2">
      <c r="A44" s="50"/>
    </row>
    <row r="45" spans="1:4" x14ac:dyDescent="0.2">
      <c r="A45" s="51"/>
    </row>
    <row r="46" spans="1:4" x14ac:dyDescent="0.2">
      <c r="A46" s="51"/>
    </row>
    <row r="47" spans="1:4" x14ac:dyDescent="0.2">
      <c r="A47" s="51"/>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49" t="s">
        <v>765</v>
      </c>
    </row>
    <row r="58" spans="1:1" x14ac:dyDescent="0.2">
      <c r="A58" s="51"/>
    </row>
    <row r="59" spans="1:1" x14ac:dyDescent="0.2">
      <c r="A59" s="49" t="s">
        <v>896</v>
      </c>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sheetData>
  <mergeCells count="2">
    <mergeCell ref="A1:E1"/>
    <mergeCell ref="A21:E21"/>
  </mergeCells>
  <conditionalFormatting sqref="E5:E10 E12:E17">
    <cfRule type="cellIs" dxfId="25" priority="1" stopIfTrue="1" operator="between">
      <formula>0.009</formula>
      <formula>-0.009</formula>
    </cfRule>
  </conditionalFormatting>
  <hyperlinks>
    <hyperlink ref="A39"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64"/>
  <sheetViews>
    <sheetView workbookViewId="0">
      <selection sqref="A1:E1"/>
    </sheetView>
  </sheetViews>
  <sheetFormatPr defaultColWidth="9.109375" defaultRowHeight="10.199999999999999" x14ac:dyDescent="0.2"/>
  <cols>
    <col min="1" max="1" width="32.33203125" style="9" bestFit="1" customWidth="1"/>
    <col min="2" max="2" width="34.44140625" style="9" bestFit="1" customWidth="1"/>
    <col min="3" max="3" width="24.6640625" style="9" bestFit="1" customWidth="1"/>
    <col min="4" max="4" width="23" style="10" bestFit="1" customWidth="1"/>
    <col min="5" max="5" width="13.5546875" style="13" customWidth="1"/>
    <col min="6" max="16384" width="9.109375" style="9"/>
  </cols>
  <sheetData>
    <row r="1" spans="1:8" s="1" customFormat="1" ht="13.8" x14ac:dyDescent="0.2">
      <c r="A1" s="84" t="s">
        <v>25</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744</v>
      </c>
      <c r="B6" s="26" t="s">
        <v>743</v>
      </c>
      <c r="C6" s="27">
        <v>3632064.6340000001</v>
      </c>
      <c r="D6" s="28">
        <v>1511.0732740000001</v>
      </c>
      <c r="E6" s="29">
        <v>79.490414996462206</v>
      </c>
    </row>
    <row r="7" spans="1:8" x14ac:dyDescent="0.2">
      <c r="A7" s="26" t="s">
        <v>746</v>
      </c>
      <c r="B7" s="26" t="s">
        <v>745</v>
      </c>
      <c r="C7" s="27">
        <v>42773.955000000002</v>
      </c>
      <c r="D7" s="28">
        <v>185.4801022</v>
      </c>
      <c r="E7" s="29">
        <v>9.7572305401413804</v>
      </c>
    </row>
    <row r="8" spans="1:8" x14ac:dyDescent="0.2">
      <c r="A8" s="26" t="s">
        <v>735</v>
      </c>
      <c r="B8" s="26" t="s">
        <v>734</v>
      </c>
      <c r="C8" s="27">
        <v>25014.204000000002</v>
      </c>
      <c r="D8" s="28">
        <v>181.20619569999999</v>
      </c>
      <c r="E8" s="29">
        <v>9.5324005420290092</v>
      </c>
    </row>
    <row r="9" spans="1:8" x14ac:dyDescent="0.2">
      <c r="A9" s="30" t="s">
        <v>32</v>
      </c>
      <c r="B9" s="30"/>
      <c r="C9" s="31"/>
      <c r="D9" s="32">
        <f>SUM(D6:D8)</f>
        <v>1877.7595719000001</v>
      </c>
      <c r="E9" s="33">
        <f>SUM(E6:E8)</f>
        <v>98.780046078632594</v>
      </c>
      <c r="F9" s="18"/>
      <c r="G9" s="18"/>
      <c r="H9" s="18"/>
    </row>
    <row r="10" spans="1:8" x14ac:dyDescent="0.2">
      <c r="A10" s="26"/>
      <c r="B10" s="26"/>
      <c r="C10" s="34"/>
      <c r="D10" s="28"/>
      <c r="E10" s="29"/>
    </row>
    <row r="11" spans="1:8" x14ac:dyDescent="0.2">
      <c r="A11" s="30" t="s">
        <v>33</v>
      </c>
      <c r="B11" s="30"/>
      <c r="C11" s="31"/>
      <c r="D11" s="32">
        <f>D9</f>
        <v>1877.7595719000001</v>
      </c>
      <c r="E11" s="33">
        <f>E9</f>
        <v>98.780046078632594</v>
      </c>
      <c r="F11" s="18"/>
      <c r="G11" s="18"/>
      <c r="H11" s="18"/>
    </row>
    <row r="12" spans="1:8" x14ac:dyDescent="0.2">
      <c r="A12" s="30"/>
      <c r="B12" s="30"/>
      <c r="C12" s="31"/>
      <c r="D12" s="32"/>
      <c r="E12" s="33"/>
      <c r="F12" s="18"/>
      <c r="G12" s="18"/>
      <c r="H12" s="18"/>
    </row>
    <row r="13" spans="1:8" x14ac:dyDescent="0.2">
      <c r="A13" s="30" t="s">
        <v>35</v>
      </c>
      <c r="B13" s="30"/>
      <c r="C13" s="31"/>
      <c r="D13" s="32">
        <f>D15-(D9)</f>
        <v>23.190717599999971</v>
      </c>
      <c r="E13" s="33">
        <f>E15-(E9)</f>
        <v>1.2199539213674058</v>
      </c>
      <c r="F13" s="18"/>
      <c r="G13" s="18"/>
      <c r="H13" s="18"/>
    </row>
    <row r="14" spans="1:8" x14ac:dyDescent="0.2">
      <c r="A14" s="30"/>
      <c r="B14" s="30"/>
      <c r="C14" s="31"/>
      <c r="D14" s="32"/>
      <c r="E14" s="33"/>
      <c r="F14" s="18"/>
      <c r="G14" s="18"/>
      <c r="H14" s="18"/>
    </row>
    <row r="15" spans="1:8" x14ac:dyDescent="0.2">
      <c r="A15" s="35" t="s">
        <v>34</v>
      </c>
      <c r="B15" s="35"/>
      <c r="C15" s="36"/>
      <c r="D15" s="37">
        <v>1900.9502895000001</v>
      </c>
      <c r="E15" s="38">
        <v>100</v>
      </c>
      <c r="F15" s="18"/>
      <c r="G15" s="18"/>
      <c r="H15" s="18"/>
    </row>
    <row r="17" spans="1:4" x14ac:dyDescent="0.2">
      <c r="A17" s="18" t="s">
        <v>37</v>
      </c>
    </row>
    <row r="18" spans="1:4" x14ac:dyDescent="0.2">
      <c r="A18" s="18" t="s">
        <v>38</v>
      </c>
    </row>
    <row r="19" spans="1:4" x14ac:dyDescent="0.2">
      <c r="A19" s="18" t="s">
        <v>39</v>
      </c>
      <c r="B19" s="18"/>
      <c r="C19" s="39" t="s">
        <v>41</v>
      </c>
      <c r="D19" s="41" t="s">
        <v>40</v>
      </c>
    </row>
    <row r="20" spans="1:4" x14ac:dyDescent="0.2">
      <c r="A20" s="9" t="s">
        <v>75</v>
      </c>
      <c r="C20" s="40">
        <v>46.467100000000002</v>
      </c>
      <c r="D20" s="40">
        <v>46.785600000000002</v>
      </c>
    </row>
    <row r="21" spans="1:4" x14ac:dyDescent="0.2">
      <c r="A21" s="9" t="s">
        <v>747</v>
      </c>
      <c r="C21" s="40">
        <v>14.493499999999999</v>
      </c>
      <c r="D21" s="40">
        <v>14.058299999999999</v>
      </c>
    </row>
    <row r="22" spans="1:4" x14ac:dyDescent="0.2">
      <c r="A22" s="9" t="s">
        <v>76</v>
      </c>
      <c r="C22" s="40">
        <v>48.363100000000003</v>
      </c>
      <c r="D22" s="40">
        <v>48.834200000000003</v>
      </c>
    </row>
    <row r="23" spans="1:4" x14ac:dyDescent="0.2">
      <c r="A23" s="9" t="s">
        <v>748</v>
      </c>
      <c r="C23" s="40">
        <v>15.141299999999999</v>
      </c>
      <c r="D23" s="40">
        <v>14.7302</v>
      </c>
    </row>
    <row r="25" spans="1:4" x14ac:dyDescent="0.2">
      <c r="A25" s="18" t="s">
        <v>43</v>
      </c>
    </row>
    <row r="26" spans="1:4" x14ac:dyDescent="0.2">
      <c r="A26" s="86" t="s">
        <v>56</v>
      </c>
      <c r="B26" s="87"/>
      <c r="C26" s="43" t="s">
        <v>57</v>
      </c>
    </row>
    <row r="27" spans="1:4" x14ac:dyDescent="0.2">
      <c r="A27" s="82" t="s">
        <v>747</v>
      </c>
      <c r="B27" s="83"/>
      <c r="C27" s="44">
        <v>0.53</v>
      </c>
    </row>
    <row r="28" spans="1:4" x14ac:dyDescent="0.2">
      <c r="A28" s="82" t="s">
        <v>748</v>
      </c>
      <c r="B28" s="83"/>
      <c r="C28" s="44">
        <v>0.53</v>
      </c>
    </row>
    <row r="29" spans="1:4" x14ac:dyDescent="0.2">
      <c r="A29" s="9" t="s">
        <v>58</v>
      </c>
    </row>
    <row r="30" spans="1:4" x14ac:dyDescent="0.2">
      <c r="A30" s="9" t="s">
        <v>42</v>
      </c>
    </row>
    <row r="32" spans="1:4" x14ac:dyDescent="0.2">
      <c r="A32" s="18" t="s">
        <v>224</v>
      </c>
      <c r="D32" s="45">
        <v>5.9536813653584798E-2</v>
      </c>
    </row>
    <row r="34" spans="1:1" x14ac:dyDescent="0.2">
      <c r="A34" s="18" t="s">
        <v>787</v>
      </c>
    </row>
    <row r="35" spans="1:1" x14ac:dyDescent="0.2">
      <c r="A35" s="52"/>
    </row>
    <row r="36" spans="1:1" x14ac:dyDescent="0.2">
      <c r="A36" s="49" t="s">
        <v>766</v>
      </c>
    </row>
    <row r="37" spans="1:1" x14ac:dyDescent="0.2">
      <c r="A37" s="50"/>
    </row>
    <row r="38" spans="1:1" x14ac:dyDescent="0.2">
      <c r="A38" s="51"/>
    </row>
    <row r="39" spans="1:1" x14ac:dyDescent="0.2">
      <c r="A39" s="51"/>
    </row>
    <row r="40" spans="1:1" x14ac:dyDescent="0.2">
      <c r="A40" s="51"/>
    </row>
    <row r="41" spans="1:1" x14ac:dyDescent="0.2">
      <c r="A41" s="51"/>
    </row>
    <row r="42" spans="1:1" x14ac:dyDescent="0.2">
      <c r="A42" s="51"/>
    </row>
    <row r="43" spans="1:1" x14ac:dyDescent="0.2">
      <c r="A43" s="51"/>
    </row>
    <row r="44" spans="1:1" x14ac:dyDescent="0.2">
      <c r="A44" s="51"/>
    </row>
    <row r="45" spans="1:1" x14ac:dyDescent="0.2">
      <c r="A45" s="51"/>
    </row>
    <row r="46" spans="1:1" x14ac:dyDescent="0.2">
      <c r="A46" s="51"/>
    </row>
    <row r="47" spans="1:1" x14ac:dyDescent="0.2">
      <c r="A47" s="51"/>
    </row>
    <row r="48" spans="1:1" x14ac:dyDescent="0.2">
      <c r="A48" s="51"/>
    </row>
    <row r="49" spans="1:1" x14ac:dyDescent="0.2">
      <c r="A49" s="51"/>
    </row>
    <row r="50" spans="1:1" ht="20.399999999999999" x14ac:dyDescent="0.2">
      <c r="A50" s="60" t="s">
        <v>803</v>
      </c>
    </row>
    <row r="51" spans="1:1" x14ac:dyDescent="0.2">
      <c r="A51" s="51"/>
    </row>
    <row r="52" spans="1:1" x14ac:dyDescent="0.2">
      <c r="A52" s="49" t="s">
        <v>896</v>
      </c>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sheetData>
  <mergeCells count="4">
    <mergeCell ref="A1:E1"/>
    <mergeCell ref="A26:B26"/>
    <mergeCell ref="A27:B27"/>
    <mergeCell ref="A28:B28"/>
  </mergeCells>
  <conditionalFormatting sqref="E5:E15">
    <cfRule type="cellIs" dxfId="24"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workbookViewId="0">
      <selection sqref="A1:E1"/>
    </sheetView>
  </sheetViews>
  <sheetFormatPr defaultColWidth="9.109375" defaultRowHeight="10.199999999999999" x14ac:dyDescent="0.2"/>
  <cols>
    <col min="1" max="1" width="32.33203125" style="9" bestFit="1" customWidth="1"/>
    <col min="2" max="2" width="58.33203125" style="9" customWidth="1"/>
    <col min="3" max="3" width="24.6640625" style="9" bestFit="1" customWidth="1"/>
    <col min="4" max="4" width="23" style="10" bestFit="1" customWidth="1"/>
    <col min="5" max="5" width="13.5546875" style="13" customWidth="1"/>
    <col min="6" max="16384" width="9.109375" style="9"/>
  </cols>
  <sheetData>
    <row r="1" spans="1:8" s="1" customFormat="1" ht="13.8" x14ac:dyDescent="0.2">
      <c r="A1" s="84" t="s">
        <v>26</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750</v>
      </c>
      <c r="B6" s="59" t="s">
        <v>749</v>
      </c>
      <c r="C6" s="27">
        <v>1362305.1980000001</v>
      </c>
      <c r="D6" s="28">
        <v>1165.0679270000001</v>
      </c>
      <c r="E6" s="29">
        <v>79.031286481665703</v>
      </c>
    </row>
    <row r="7" spans="1:8" x14ac:dyDescent="0.2">
      <c r="A7" s="26" t="s">
        <v>746</v>
      </c>
      <c r="B7" s="59" t="s">
        <v>745</v>
      </c>
      <c r="C7" s="27">
        <v>33726.222000000002</v>
      </c>
      <c r="D7" s="28">
        <v>146.24654430000001</v>
      </c>
      <c r="E7" s="29">
        <v>9.9204967124006291</v>
      </c>
    </row>
    <row r="8" spans="1:8" x14ac:dyDescent="0.2">
      <c r="A8" s="26" t="s">
        <v>735</v>
      </c>
      <c r="B8" s="59" t="s">
        <v>734</v>
      </c>
      <c r="C8" s="27">
        <v>19687.249</v>
      </c>
      <c r="D8" s="28">
        <v>142.6170305</v>
      </c>
      <c r="E8" s="29">
        <v>9.6742920592045092</v>
      </c>
    </row>
    <row r="9" spans="1:8" ht="20.399999999999999" x14ac:dyDescent="0.2">
      <c r="A9" s="26" t="s">
        <v>751</v>
      </c>
      <c r="B9" s="59" t="s">
        <v>805</v>
      </c>
      <c r="C9" s="27">
        <v>12403.706</v>
      </c>
      <c r="D9" s="28">
        <v>8.1624820000000007</v>
      </c>
      <c r="E9" s="29">
        <v>0.55369428545211297</v>
      </c>
    </row>
    <row r="10" spans="1:8" ht="20.399999999999999" x14ac:dyDescent="0.2">
      <c r="A10" s="26" t="s">
        <v>752</v>
      </c>
      <c r="B10" s="65" t="s">
        <v>813</v>
      </c>
      <c r="C10" s="27">
        <v>338628.01899999997</v>
      </c>
      <c r="D10" s="28">
        <v>1.3670412999999999</v>
      </c>
      <c r="E10" s="29">
        <v>9.2731960179149905E-2</v>
      </c>
    </row>
    <row r="11" spans="1:8" ht="20.399999999999999" x14ac:dyDescent="0.2">
      <c r="A11" s="26" t="s">
        <v>753</v>
      </c>
      <c r="B11" s="59" t="s">
        <v>804</v>
      </c>
      <c r="C11" s="27">
        <v>489502.28</v>
      </c>
      <c r="D11" s="28">
        <v>0</v>
      </c>
      <c r="E11" s="28">
        <v>0</v>
      </c>
    </row>
    <row r="12" spans="1:8" x14ac:dyDescent="0.2">
      <c r="A12" s="30" t="s">
        <v>32</v>
      </c>
      <c r="B12" s="30"/>
      <c r="C12" s="31"/>
      <c r="D12" s="32">
        <f>SUM(D6:D11)</f>
        <v>1463.4610251000001</v>
      </c>
      <c r="E12" s="33">
        <f>SUM(E6:E11)</f>
        <v>99.272501498902102</v>
      </c>
      <c r="F12" s="18"/>
      <c r="G12" s="18"/>
      <c r="H12" s="18"/>
    </row>
    <row r="13" spans="1:8" x14ac:dyDescent="0.2">
      <c r="A13" s="26"/>
      <c r="B13" s="26"/>
      <c r="C13" s="34"/>
      <c r="D13" s="28"/>
      <c r="E13" s="29"/>
    </row>
    <row r="14" spans="1:8" x14ac:dyDescent="0.2">
      <c r="A14" s="30" t="s">
        <v>33</v>
      </c>
      <c r="B14" s="30"/>
      <c r="C14" s="31"/>
      <c r="D14" s="32">
        <f>D12</f>
        <v>1463.4610251000001</v>
      </c>
      <c r="E14" s="33">
        <f>E12</f>
        <v>99.272501498902102</v>
      </c>
      <c r="F14" s="18"/>
      <c r="G14" s="18"/>
      <c r="H14" s="18"/>
    </row>
    <row r="15" spans="1:8" x14ac:dyDescent="0.2">
      <c r="A15" s="30"/>
      <c r="B15" s="30"/>
      <c r="C15" s="31"/>
      <c r="D15" s="32"/>
      <c r="E15" s="33"/>
      <c r="F15" s="18"/>
      <c r="G15" s="18"/>
      <c r="H15" s="18"/>
    </row>
    <row r="16" spans="1:8" x14ac:dyDescent="0.2">
      <c r="A16" s="30" t="s">
        <v>35</v>
      </c>
      <c r="B16" s="30"/>
      <c r="C16" s="31"/>
      <c r="D16" s="32">
        <f>D18-(D12)</f>
        <v>10.724678899999844</v>
      </c>
      <c r="E16" s="33">
        <f>E18-(E12)</f>
        <v>0.72749850109789804</v>
      </c>
      <c r="F16" s="18"/>
      <c r="G16" s="18"/>
      <c r="H16" s="18"/>
    </row>
    <row r="17" spans="1:8" x14ac:dyDescent="0.2">
      <c r="A17" s="30"/>
      <c r="B17" s="30"/>
      <c r="C17" s="30"/>
      <c r="D17" s="31"/>
      <c r="E17" s="58"/>
      <c r="F17" s="18"/>
      <c r="G17" s="18"/>
      <c r="H17" s="18"/>
    </row>
    <row r="18" spans="1:8" x14ac:dyDescent="0.2">
      <c r="A18" s="35" t="s">
        <v>34</v>
      </c>
      <c r="B18" s="35"/>
      <c r="C18" s="35"/>
      <c r="D18" s="37">
        <v>1474.185704</v>
      </c>
      <c r="E18" s="37">
        <v>100</v>
      </c>
      <c r="F18" s="18"/>
      <c r="G18" s="18"/>
      <c r="H18" s="18"/>
    </row>
    <row r="20" spans="1:8" x14ac:dyDescent="0.2">
      <c r="A20" s="18" t="s">
        <v>801</v>
      </c>
    </row>
    <row r="21" spans="1:8" ht="14.4" x14ac:dyDescent="0.2">
      <c r="A21" s="96" t="s">
        <v>802</v>
      </c>
      <c r="B21" s="97"/>
      <c r="C21" s="97"/>
      <c r="D21" s="97"/>
      <c r="E21" s="97"/>
    </row>
    <row r="22" spans="1:8" ht="14.4" x14ac:dyDescent="0.2">
      <c r="A22" s="61"/>
      <c r="B22" s="62"/>
      <c r="C22" s="62"/>
      <c r="D22" s="62"/>
      <c r="E22" s="62"/>
    </row>
    <row r="23" spans="1:8" x14ac:dyDescent="0.2">
      <c r="A23" s="18" t="s">
        <v>37</v>
      </c>
    </row>
    <row r="24" spans="1:8" x14ac:dyDescent="0.2">
      <c r="A24" s="18" t="s">
        <v>38</v>
      </c>
    </row>
    <row r="25" spans="1:8" x14ac:dyDescent="0.2">
      <c r="A25" s="18" t="s">
        <v>39</v>
      </c>
      <c r="B25" s="18"/>
      <c r="C25" s="39" t="s">
        <v>41</v>
      </c>
      <c r="D25" s="41" t="s">
        <v>40</v>
      </c>
    </row>
    <row r="26" spans="1:8" x14ac:dyDescent="0.2">
      <c r="A26" s="9" t="s">
        <v>75</v>
      </c>
      <c r="C26" s="40">
        <v>35.970300000000002</v>
      </c>
      <c r="D26" s="40">
        <v>36.338799999999999</v>
      </c>
    </row>
    <row r="27" spans="1:8" x14ac:dyDescent="0.2">
      <c r="A27" s="9" t="s">
        <v>747</v>
      </c>
      <c r="C27" s="40">
        <v>11.6096</v>
      </c>
      <c r="D27" s="40">
        <v>11.285</v>
      </c>
    </row>
    <row r="28" spans="1:8" x14ac:dyDescent="0.2">
      <c r="A28" s="9" t="s">
        <v>76</v>
      </c>
      <c r="C28" s="40">
        <v>38.209200000000003</v>
      </c>
      <c r="D28" s="40">
        <v>38.749499999999998</v>
      </c>
    </row>
    <row r="29" spans="1:8" x14ac:dyDescent="0.2">
      <c r="A29" s="9" t="s">
        <v>748</v>
      </c>
      <c r="C29" s="40">
        <v>12.3942</v>
      </c>
      <c r="D29" s="40">
        <v>12.124499999999999</v>
      </c>
    </row>
    <row r="31" spans="1:8" x14ac:dyDescent="0.2">
      <c r="A31" s="18" t="s">
        <v>43</v>
      </c>
    </row>
    <row r="32" spans="1:8" x14ac:dyDescent="0.2">
      <c r="A32" s="86" t="s">
        <v>56</v>
      </c>
      <c r="B32" s="87"/>
      <c r="C32" s="43" t="s">
        <v>57</v>
      </c>
    </row>
    <row r="33" spans="1:4" x14ac:dyDescent="0.2">
      <c r="A33" s="82" t="s">
        <v>747</v>
      </c>
      <c r="B33" s="83"/>
      <c r="C33" s="44">
        <v>0.44</v>
      </c>
    </row>
    <row r="34" spans="1:4" x14ac:dyDescent="0.2">
      <c r="A34" s="82" t="s">
        <v>748</v>
      </c>
      <c r="B34" s="83"/>
      <c r="C34" s="44">
        <v>0.44</v>
      </c>
    </row>
    <row r="35" spans="1:4" x14ac:dyDescent="0.2">
      <c r="A35" s="9" t="s">
        <v>58</v>
      </c>
    </row>
    <row r="36" spans="1:4" x14ac:dyDescent="0.2">
      <c r="A36" s="9" t="s">
        <v>42</v>
      </c>
    </row>
    <row r="38" spans="1:4" x14ac:dyDescent="0.2">
      <c r="A38" s="18" t="s">
        <v>224</v>
      </c>
      <c r="D38" s="45">
        <v>5.0375860503507598E-2</v>
      </c>
    </row>
    <row r="40" spans="1:4" x14ac:dyDescent="0.2">
      <c r="A40" s="18" t="s">
        <v>772</v>
      </c>
      <c r="D40" s="41" t="s">
        <v>795</v>
      </c>
    </row>
    <row r="41" spans="1:4" x14ac:dyDescent="0.2">
      <c r="A41" s="9" t="s">
        <v>770</v>
      </c>
    </row>
    <row r="42" spans="1:4" x14ac:dyDescent="0.2">
      <c r="A42" s="52" t="s">
        <v>771</v>
      </c>
    </row>
    <row r="44" spans="1:4" x14ac:dyDescent="0.2">
      <c r="A44" s="18" t="s">
        <v>777</v>
      </c>
    </row>
    <row r="45" spans="1:4" x14ac:dyDescent="0.2">
      <c r="A45" s="52"/>
    </row>
    <row r="46" spans="1:4" x14ac:dyDescent="0.2">
      <c r="A46" s="49" t="s">
        <v>766</v>
      </c>
    </row>
    <row r="47" spans="1:4" x14ac:dyDescent="0.2">
      <c r="A47" s="50"/>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ht="20.399999999999999" x14ac:dyDescent="0.2">
      <c r="A60" s="60" t="s">
        <v>806</v>
      </c>
    </row>
    <row r="61" spans="1:1" x14ac:dyDescent="0.2">
      <c r="A61" s="51"/>
    </row>
    <row r="62" spans="1:1" x14ac:dyDescent="0.2">
      <c r="A62" s="49" t="s">
        <v>896</v>
      </c>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sheetData>
  <mergeCells count="5">
    <mergeCell ref="A1:E1"/>
    <mergeCell ref="A32:B32"/>
    <mergeCell ref="A33:B33"/>
    <mergeCell ref="A34:B34"/>
    <mergeCell ref="A21:E21"/>
  </mergeCells>
  <conditionalFormatting sqref="E5:E10 E12:E17">
    <cfRule type="cellIs" dxfId="23" priority="1" stopIfTrue="1" operator="between">
      <formula>0.009</formula>
      <formula>-0.009</formula>
    </cfRule>
  </conditionalFormatting>
  <hyperlinks>
    <hyperlink ref="A42" r:id="rId1"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2"/>
  <sheetViews>
    <sheetView workbookViewId="0">
      <selection sqref="A1:E1"/>
    </sheetView>
  </sheetViews>
  <sheetFormatPr defaultColWidth="9.109375" defaultRowHeight="10.199999999999999" x14ac:dyDescent="0.2"/>
  <cols>
    <col min="1" max="1" width="32.33203125" style="9" bestFit="1" customWidth="1"/>
    <col min="2" max="2" width="56.88671875" style="9" customWidth="1"/>
    <col min="3" max="3" width="22.88671875" style="9" customWidth="1"/>
    <col min="4" max="4" width="23" style="10" bestFit="1" customWidth="1"/>
    <col min="5" max="5" width="13.5546875" style="13" customWidth="1"/>
    <col min="6" max="16384" width="9.109375" style="9"/>
  </cols>
  <sheetData>
    <row r="1" spans="1:8" s="1" customFormat="1" ht="13.8" x14ac:dyDescent="0.2">
      <c r="A1" s="84" t="s">
        <v>27</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750</v>
      </c>
      <c r="B6" s="59" t="s">
        <v>749</v>
      </c>
      <c r="C6" s="27">
        <v>1286411.656</v>
      </c>
      <c r="D6" s="28">
        <v>1100.1624039999999</v>
      </c>
      <c r="E6" s="29">
        <v>63.508828604960399</v>
      </c>
    </row>
    <row r="7" spans="1:8" x14ac:dyDescent="0.2">
      <c r="A7" s="26" t="s">
        <v>735</v>
      </c>
      <c r="B7" s="59" t="s">
        <v>734</v>
      </c>
      <c r="C7" s="27">
        <v>34812.972000000002</v>
      </c>
      <c r="D7" s="28">
        <v>252.1897645</v>
      </c>
      <c r="E7" s="29">
        <v>14.558102032321299</v>
      </c>
    </row>
    <row r="8" spans="1:8" x14ac:dyDescent="0.2">
      <c r="A8" s="26" t="s">
        <v>755</v>
      </c>
      <c r="B8" s="59" t="s">
        <v>754</v>
      </c>
      <c r="C8" s="27">
        <v>11051.225</v>
      </c>
      <c r="D8" s="28">
        <v>173.30297859999999</v>
      </c>
      <c r="E8" s="29">
        <v>10.004222217210501</v>
      </c>
    </row>
    <row r="9" spans="1:8" x14ac:dyDescent="0.2">
      <c r="A9" s="26" t="s">
        <v>746</v>
      </c>
      <c r="B9" s="59" t="s">
        <v>745</v>
      </c>
      <c r="C9" s="27">
        <v>39847.012000000002</v>
      </c>
      <c r="D9" s="28">
        <v>172.78804030000001</v>
      </c>
      <c r="E9" s="29">
        <v>9.9744964893380406</v>
      </c>
    </row>
    <row r="10" spans="1:8" ht="20.399999999999999" x14ac:dyDescent="0.2">
      <c r="A10" s="26" t="s">
        <v>751</v>
      </c>
      <c r="B10" s="59" t="s">
        <v>805</v>
      </c>
      <c r="C10" s="27">
        <v>16146.995000000001</v>
      </c>
      <c r="D10" s="28">
        <v>10.6258207</v>
      </c>
      <c r="E10" s="29">
        <v>0.61339437083994497</v>
      </c>
    </row>
    <row r="11" spans="1:8" ht="20.399999999999999" x14ac:dyDescent="0.2">
      <c r="A11" s="26" t="s">
        <v>752</v>
      </c>
      <c r="B11" s="65" t="s">
        <v>813</v>
      </c>
      <c r="C11" s="27">
        <v>533448.80299999996</v>
      </c>
      <c r="D11" s="28">
        <v>2.1535327999999998</v>
      </c>
      <c r="E11" s="29">
        <v>0.12431650544782701</v>
      </c>
    </row>
    <row r="12" spans="1:8" ht="20.399999999999999" x14ac:dyDescent="0.2">
      <c r="A12" s="26" t="s">
        <v>753</v>
      </c>
      <c r="B12" s="59" t="s">
        <v>804</v>
      </c>
      <c r="C12" s="27">
        <v>631308.71</v>
      </c>
      <c r="D12" s="28">
        <v>0</v>
      </c>
      <c r="E12" s="28">
        <v>0</v>
      </c>
    </row>
    <row r="13" spans="1:8" x14ac:dyDescent="0.2">
      <c r="A13" s="30" t="s">
        <v>32</v>
      </c>
      <c r="B13" s="30"/>
      <c r="C13" s="31"/>
      <c r="D13" s="32">
        <f>SUM(D6:D12)</f>
        <v>1711.2225408999998</v>
      </c>
      <c r="E13" s="33">
        <f>SUM(E6:E12)</f>
        <v>98.783360220117999</v>
      </c>
      <c r="F13" s="18"/>
      <c r="G13" s="18"/>
      <c r="H13" s="18"/>
    </row>
    <row r="14" spans="1:8" x14ac:dyDescent="0.2">
      <c r="A14" s="26"/>
      <c r="B14" s="26"/>
      <c r="C14" s="34"/>
      <c r="D14" s="28"/>
      <c r="E14" s="29"/>
    </row>
    <row r="15" spans="1:8" x14ac:dyDescent="0.2">
      <c r="A15" s="30" t="s">
        <v>33</v>
      </c>
      <c r="B15" s="30"/>
      <c r="C15" s="31"/>
      <c r="D15" s="32">
        <f>D13</f>
        <v>1711.2225408999998</v>
      </c>
      <c r="E15" s="33">
        <f>E13</f>
        <v>98.783360220117999</v>
      </c>
      <c r="F15" s="18"/>
      <c r="G15" s="18"/>
      <c r="H15" s="18"/>
    </row>
    <row r="16" spans="1:8" x14ac:dyDescent="0.2">
      <c r="A16" s="30"/>
      <c r="B16" s="30"/>
      <c r="C16" s="31"/>
      <c r="D16" s="32"/>
      <c r="E16" s="33"/>
      <c r="F16" s="18"/>
      <c r="G16" s="18"/>
      <c r="H16" s="18"/>
    </row>
    <row r="17" spans="1:8" x14ac:dyDescent="0.2">
      <c r="A17" s="30" t="s">
        <v>35</v>
      </c>
      <c r="B17" s="30"/>
      <c r="C17" s="30"/>
      <c r="D17" s="58">
        <f>D19-(D13)</f>
        <v>21.075831100000187</v>
      </c>
      <c r="E17" s="58">
        <f>E19-(E13)</f>
        <v>1.2166397798820014</v>
      </c>
      <c r="F17" s="18"/>
      <c r="G17" s="18"/>
      <c r="H17" s="18"/>
    </row>
    <row r="18" spans="1:8" x14ac:dyDescent="0.2">
      <c r="A18" s="30"/>
      <c r="B18" s="30"/>
      <c r="C18" s="30"/>
      <c r="D18" s="31"/>
      <c r="E18" s="32"/>
      <c r="F18" s="18"/>
      <c r="G18" s="18"/>
      <c r="H18" s="18"/>
    </row>
    <row r="19" spans="1:8" x14ac:dyDescent="0.2">
      <c r="A19" s="35" t="s">
        <v>34</v>
      </c>
      <c r="B19" s="35"/>
      <c r="C19" s="35"/>
      <c r="D19" s="81">
        <v>1732.298372</v>
      </c>
      <c r="E19" s="37">
        <v>100</v>
      </c>
      <c r="F19" s="18"/>
      <c r="G19" s="18"/>
      <c r="H19" s="18"/>
    </row>
    <row r="21" spans="1:8" x14ac:dyDescent="0.2">
      <c r="A21" s="18" t="s">
        <v>801</v>
      </c>
    </row>
    <row r="22" spans="1:8" ht="15.75" customHeight="1" x14ac:dyDescent="0.3">
      <c r="A22" s="92" t="s">
        <v>802</v>
      </c>
      <c r="B22" s="93"/>
      <c r="C22" s="93"/>
      <c r="D22" s="93"/>
      <c r="E22" s="93"/>
    </row>
    <row r="23" spans="1:8" ht="15.75" customHeight="1" x14ac:dyDescent="0.3">
      <c r="A23" s="63"/>
      <c r="B23" s="64"/>
      <c r="C23" s="64"/>
      <c r="D23" s="64"/>
      <c r="E23" s="64"/>
    </row>
    <row r="24" spans="1:8" x14ac:dyDescent="0.2">
      <c r="A24" s="18" t="s">
        <v>37</v>
      </c>
    </row>
    <row r="25" spans="1:8" x14ac:dyDescent="0.2">
      <c r="A25" s="18" t="s">
        <v>38</v>
      </c>
    </row>
    <row r="26" spans="1:8" x14ac:dyDescent="0.2">
      <c r="A26" s="18" t="s">
        <v>39</v>
      </c>
      <c r="B26" s="18"/>
      <c r="C26" s="39" t="s">
        <v>41</v>
      </c>
      <c r="D26" s="41" t="s">
        <v>40</v>
      </c>
    </row>
    <row r="27" spans="1:8" x14ac:dyDescent="0.2">
      <c r="A27" s="9" t="s">
        <v>75</v>
      </c>
      <c r="C27" s="40">
        <v>57.312399999999997</v>
      </c>
      <c r="D27" s="40">
        <v>57.168100000000003</v>
      </c>
    </row>
    <row r="28" spans="1:8" x14ac:dyDescent="0.2">
      <c r="A28" s="9" t="s">
        <v>747</v>
      </c>
      <c r="C28" s="40">
        <v>13.7532</v>
      </c>
      <c r="D28" s="40">
        <v>13.718999999999999</v>
      </c>
    </row>
    <row r="29" spans="1:8" x14ac:dyDescent="0.2">
      <c r="A29" s="9" t="s">
        <v>76</v>
      </c>
      <c r="C29" s="40">
        <v>60.800800000000002</v>
      </c>
      <c r="D29" s="40">
        <v>60.854399999999998</v>
      </c>
    </row>
    <row r="30" spans="1:8" x14ac:dyDescent="0.2">
      <c r="A30" s="9" t="s">
        <v>748</v>
      </c>
      <c r="C30" s="40">
        <v>14.645099999999999</v>
      </c>
      <c r="D30" s="40">
        <v>14.648199999999999</v>
      </c>
    </row>
    <row r="32" spans="1:8" x14ac:dyDescent="0.2">
      <c r="A32" s="9" t="s">
        <v>42</v>
      </c>
    </row>
    <row r="34" spans="1:4" x14ac:dyDescent="0.2">
      <c r="A34" s="18" t="s">
        <v>43</v>
      </c>
      <c r="D34" s="41" t="s">
        <v>44</v>
      </c>
    </row>
    <row r="36" spans="1:4" x14ac:dyDescent="0.2">
      <c r="A36" s="18" t="s">
        <v>224</v>
      </c>
      <c r="D36" s="45">
        <v>9.6471511655776096E-2</v>
      </c>
    </row>
    <row r="38" spans="1:4" x14ac:dyDescent="0.2">
      <c r="A38" s="18" t="s">
        <v>772</v>
      </c>
      <c r="D38" s="41" t="s">
        <v>44</v>
      </c>
    </row>
    <row r="39" spans="1:4" x14ac:dyDescent="0.2">
      <c r="A39" s="9" t="s">
        <v>770</v>
      </c>
    </row>
    <row r="40" spans="1:4" x14ac:dyDescent="0.2">
      <c r="A40" s="52" t="s">
        <v>771</v>
      </c>
    </row>
    <row r="42" spans="1:4" x14ac:dyDescent="0.2">
      <c r="A42" s="18" t="s">
        <v>777</v>
      </c>
    </row>
    <row r="43" spans="1:4" x14ac:dyDescent="0.2">
      <c r="A43" s="52"/>
    </row>
    <row r="44" spans="1:4" x14ac:dyDescent="0.2">
      <c r="A44" s="49" t="s">
        <v>766</v>
      </c>
    </row>
    <row r="45" spans="1:4" x14ac:dyDescent="0.2">
      <c r="A45" s="50"/>
    </row>
    <row r="46" spans="1:4" x14ac:dyDescent="0.2">
      <c r="A46" s="51"/>
    </row>
    <row r="47" spans="1:4" x14ac:dyDescent="0.2">
      <c r="A47" s="51"/>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ht="30.6" x14ac:dyDescent="0.2">
      <c r="A58" s="60" t="s">
        <v>807</v>
      </c>
    </row>
    <row r="59" spans="1:1" x14ac:dyDescent="0.2">
      <c r="A59" s="51"/>
    </row>
    <row r="60" spans="1:1" x14ac:dyDescent="0.2">
      <c r="A60" s="49" t="s">
        <v>896</v>
      </c>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sheetData>
  <mergeCells count="2">
    <mergeCell ref="A1:E1"/>
    <mergeCell ref="A22:E22"/>
  </mergeCells>
  <conditionalFormatting sqref="E5:E11 E13:E17">
    <cfRule type="cellIs" dxfId="22" priority="2" stopIfTrue="1" operator="between">
      <formula>0.009</formula>
      <formula>-0.009</formula>
    </cfRule>
  </conditionalFormatting>
  <conditionalFormatting sqref="D17">
    <cfRule type="cellIs" dxfId="21" priority="1" stopIfTrue="1" operator="between">
      <formula>0.009</formula>
      <formula>-0.009</formula>
    </cfRule>
  </conditionalFormatting>
  <hyperlinks>
    <hyperlink ref="A40" r:id="rId1" xr:uid="{00000000-0004-0000-2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72"/>
  <sheetViews>
    <sheetView workbookViewId="0">
      <selection sqref="A1:E1"/>
    </sheetView>
  </sheetViews>
  <sheetFormatPr defaultColWidth="9.109375" defaultRowHeight="10.199999999999999" x14ac:dyDescent="0.2"/>
  <cols>
    <col min="1" max="1" width="32.33203125" style="9" bestFit="1" customWidth="1"/>
    <col min="2" max="2" width="58" style="9" customWidth="1"/>
    <col min="3" max="3" width="20.88671875" style="9" customWidth="1"/>
    <col min="4" max="4" width="23" style="10" bestFit="1" customWidth="1"/>
    <col min="5" max="5" width="13.5546875" style="13" customWidth="1"/>
    <col min="6" max="16384" width="9.109375" style="9"/>
  </cols>
  <sheetData>
    <row r="1" spans="1:8" s="1" customFormat="1" ht="13.8" x14ac:dyDescent="0.2">
      <c r="A1" s="84" t="s">
        <v>28</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750</v>
      </c>
      <c r="B6" s="59" t="s">
        <v>749</v>
      </c>
      <c r="C6" s="27">
        <v>293351.67099999997</v>
      </c>
      <c r="D6" s="28">
        <v>250.8796294</v>
      </c>
      <c r="E6" s="29">
        <v>43.748893246447601</v>
      </c>
    </row>
    <row r="7" spans="1:8" x14ac:dyDescent="0.2">
      <c r="A7" s="26" t="s">
        <v>735</v>
      </c>
      <c r="B7" s="59" t="s">
        <v>734</v>
      </c>
      <c r="C7" s="27">
        <v>26989.313999999998</v>
      </c>
      <c r="D7" s="28">
        <v>195.51415320000001</v>
      </c>
      <c r="E7" s="29">
        <v>34.094150397833801</v>
      </c>
    </row>
    <row r="8" spans="1:8" x14ac:dyDescent="0.2">
      <c r="A8" s="26" t="s">
        <v>755</v>
      </c>
      <c r="B8" s="59" t="s">
        <v>754</v>
      </c>
      <c r="C8" s="27">
        <v>3694.002</v>
      </c>
      <c r="D8" s="28">
        <v>57.928559900000003</v>
      </c>
      <c r="E8" s="29">
        <v>10.101698527881901</v>
      </c>
    </row>
    <row r="9" spans="1:8" x14ac:dyDescent="0.2">
      <c r="A9" s="26" t="s">
        <v>746</v>
      </c>
      <c r="B9" s="59" t="s">
        <v>745</v>
      </c>
      <c r="C9" s="27">
        <v>13292.352000000001</v>
      </c>
      <c r="D9" s="28">
        <v>57.639439899999999</v>
      </c>
      <c r="E9" s="29">
        <v>10.0512812020685</v>
      </c>
    </row>
    <row r="10" spans="1:8" ht="20.399999999999999" x14ac:dyDescent="0.2">
      <c r="A10" s="26" t="s">
        <v>751</v>
      </c>
      <c r="B10" s="59" t="s">
        <v>805</v>
      </c>
      <c r="C10" s="27">
        <v>4814.4089999999997</v>
      </c>
      <c r="D10" s="28">
        <v>3.1682085</v>
      </c>
      <c r="E10" s="29">
        <v>0.55247855627208597</v>
      </c>
    </row>
    <row r="11" spans="1:8" ht="20.399999999999999" x14ac:dyDescent="0.2">
      <c r="A11" s="26" t="s">
        <v>752</v>
      </c>
      <c r="B11" s="65" t="s">
        <v>813</v>
      </c>
      <c r="C11" s="27">
        <v>161743.72099999999</v>
      </c>
      <c r="D11" s="28">
        <v>0.65295939999999997</v>
      </c>
      <c r="E11" s="29">
        <v>0.113864370547673</v>
      </c>
    </row>
    <row r="12" spans="1:8" ht="20.399999999999999" x14ac:dyDescent="0.2">
      <c r="A12" s="26" t="s">
        <v>753</v>
      </c>
      <c r="B12" s="59" t="s">
        <v>804</v>
      </c>
      <c r="C12" s="27">
        <v>196087.27</v>
      </c>
      <c r="D12" s="28">
        <v>0</v>
      </c>
      <c r="E12" s="28">
        <v>0</v>
      </c>
    </row>
    <row r="13" spans="1:8" x14ac:dyDescent="0.2">
      <c r="A13" s="30" t="s">
        <v>32</v>
      </c>
      <c r="B13" s="30"/>
      <c r="C13" s="31"/>
      <c r="D13" s="32">
        <f>SUM(D6:D12)</f>
        <v>565.78295029999992</v>
      </c>
      <c r="E13" s="33">
        <f>SUM(E6:E12)</f>
        <v>98.662366301051563</v>
      </c>
      <c r="F13" s="18"/>
      <c r="G13" s="18"/>
      <c r="H13" s="18"/>
    </row>
    <row r="14" spans="1:8" x14ac:dyDescent="0.2">
      <c r="A14" s="26"/>
      <c r="B14" s="26"/>
      <c r="C14" s="34"/>
      <c r="D14" s="28"/>
      <c r="E14" s="29"/>
    </row>
    <row r="15" spans="1:8" x14ac:dyDescent="0.2">
      <c r="A15" s="30" t="s">
        <v>33</v>
      </c>
      <c r="B15" s="30"/>
      <c r="C15" s="31"/>
      <c r="D15" s="32">
        <f>D13</f>
        <v>565.78295029999992</v>
      </c>
      <c r="E15" s="33">
        <f>E13</f>
        <v>98.662366301051563</v>
      </c>
      <c r="F15" s="18"/>
      <c r="G15" s="18"/>
      <c r="H15" s="18"/>
    </row>
    <row r="16" spans="1:8" x14ac:dyDescent="0.2">
      <c r="A16" s="30"/>
      <c r="B16" s="30"/>
      <c r="C16" s="31"/>
      <c r="D16" s="32"/>
      <c r="E16" s="33"/>
      <c r="F16" s="18"/>
      <c r="G16" s="18"/>
      <c r="H16" s="18"/>
    </row>
    <row r="17" spans="1:8" x14ac:dyDescent="0.2">
      <c r="A17" s="30" t="s">
        <v>35</v>
      </c>
      <c r="B17" s="30"/>
      <c r="C17" s="30"/>
      <c r="D17" s="58">
        <f>D19-(D13)</f>
        <v>7.6707094000000779</v>
      </c>
      <c r="E17" s="58">
        <f>E19-(E13)</f>
        <v>1.3376336989484372</v>
      </c>
      <c r="F17" s="18"/>
      <c r="G17" s="18"/>
      <c r="H17" s="18"/>
    </row>
    <row r="18" spans="1:8" x14ac:dyDescent="0.2">
      <c r="A18" s="30"/>
      <c r="B18" s="30"/>
      <c r="C18" s="30"/>
      <c r="D18" s="32"/>
      <c r="E18" s="32"/>
      <c r="F18" s="18"/>
      <c r="G18" s="18"/>
      <c r="H18" s="18"/>
    </row>
    <row r="19" spans="1:8" x14ac:dyDescent="0.2">
      <c r="A19" s="35" t="s">
        <v>34</v>
      </c>
      <c r="B19" s="35"/>
      <c r="C19" s="35"/>
      <c r="D19" s="37">
        <v>573.4536597</v>
      </c>
      <c r="E19" s="37">
        <v>100</v>
      </c>
      <c r="F19" s="18"/>
      <c r="G19" s="18"/>
      <c r="H19" s="18"/>
    </row>
    <row r="21" spans="1:8" x14ac:dyDescent="0.2">
      <c r="A21" s="18" t="s">
        <v>801</v>
      </c>
    </row>
    <row r="22" spans="1:8" ht="14.4" x14ac:dyDescent="0.3">
      <c r="A22" s="92" t="s">
        <v>802</v>
      </c>
      <c r="B22" s="93"/>
      <c r="C22" s="93"/>
      <c r="D22" s="93"/>
      <c r="E22" s="93"/>
    </row>
    <row r="23" spans="1:8" ht="14.4" x14ac:dyDescent="0.3">
      <c r="A23" s="63"/>
      <c r="B23" s="64"/>
      <c r="C23" s="64"/>
      <c r="D23" s="64"/>
      <c r="E23" s="64"/>
    </row>
    <row r="24" spans="1:8" x14ac:dyDescent="0.2">
      <c r="A24" s="18" t="s">
        <v>37</v>
      </c>
    </row>
    <row r="25" spans="1:8" x14ac:dyDescent="0.2">
      <c r="A25" s="18" t="s">
        <v>38</v>
      </c>
    </row>
    <row r="26" spans="1:8" x14ac:dyDescent="0.2">
      <c r="A26" s="18" t="s">
        <v>39</v>
      </c>
      <c r="B26" s="18"/>
      <c r="C26" s="39" t="s">
        <v>41</v>
      </c>
      <c r="D26" s="41" t="s">
        <v>40</v>
      </c>
    </row>
    <row r="27" spans="1:8" x14ac:dyDescent="0.2">
      <c r="A27" s="9" t="s">
        <v>75</v>
      </c>
      <c r="C27" s="40">
        <v>79.366600000000005</v>
      </c>
      <c r="D27" s="40">
        <v>77.733500000000006</v>
      </c>
    </row>
    <row r="28" spans="1:8" x14ac:dyDescent="0.2">
      <c r="A28" s="9" t="s">
        <v>747</v>
      </c>
      <c r="C28" s="40">
        <v>23.78</v>
      </c>
      <c r="D28" s="40">
        <v>23.290700000000001</v>
      </c>
    </row>
    <row r="29" spans="1:8" x14ac:dyDescent="0.2">
      <c r="A29" s="9" t="s">
        <v>76</v>
      </c>
      <c r="C29" s="40">
        <v>83.520200000000003</v>
      </c>
      <c r="D29" s="40">
        <v>81.9773</v>
      </c>
    </row>
    <row r="30" spans="1:8" x14ac:dyDescent="0.2">
      <c r="A30" s="9" t="s">
        <v>748</v>
      </c>
      <c r="C30" s="40">
        <v>25.5504</v>
      </c>
      <c r="D30" s="40">
        <v>25.069400000000002</v>
      </c>
    </row>
    <row r="32" spans="1:8" x14ac:dyDescent="0.2">
      <c r="A32" s="9" t="s">
        <v>42</v>
      </c>
    </row>
    <row r="34" spans="1:4" x14ac:dyDescent="0.2">
      <c r="A34" s="18" t="s">
        <v>43</v>
      </c>
      <c r="D34" s="41" t="s">
        <v>44</v>
      </c>
    </row>
    <row r="36" spans="1:4" x14ac:dyDescent="0.2">
      <c r="A36" s="18" t="s">
        <v>224</v>
      </c>
      <c r="D36" s="45">
        <v>0.16103592889792001</v>
      </c>
    </row>
    <row r="38" spans="1:4" x14ac:dyDescent="0.2">
      <c r="A38" s="18" t="s">
        <v>772</v>
      </c>
      <c r="D38" s="41" t="s">
        <v>44</v>
      </c>
    </row>
    <row r="39" spans="1:4" x14ac:dyDescent="0.2">
      <c r="A39" s="9" t="s">
        <v>770</v>
      </c>
    </row>
    <row r="40" spans="1:4" x14ac:dyDescent="0.2">
      <c r="A40" s="52" t="s">
        <v>771</v>
      </c>
    </row>
    <row r="42" spans="1:4" x14ac:dyDescent="0.2">
      <c r="A42" s="18" t="s">
        <v>773</v>
      </c>
    </row>
    <row r="43" spans="1:4" x14ac:dyDescent="0.2">
      <c r="A43" s="52"/>
    </row>
    <row r="44" spans="1:4" x14ac:dyDescent="0.2">
      <c r="A44" s="49" t="s">
        <v>766</v>
      </c>
    </row>
    <row r="45" spans="1:4" x14ac:dyDescent="0.2">
      <c r="A45" s="50"/>
    </row>
    <row r="46" spans="1:4" x14ac:dyDescent="0.2">
      <c r="A46" s="51"/>
    </row>
    <row r="47" spans="1:4" x14ac:dyDescent="0.2">
      <c r="A47" s="51"/>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ht="30.6" x14ac:dyDescent="0.2">
      <c r="A58" s="60" t="s">
        <v>808</v>
      </c>
    </row>
    <row r="59" spans="1:1" x14ac:dyDescent="0.2">
      <c r="A59" s="51"/>
    </row>
    <row r="60" spans="1:1" x14ac:dyDescent="0.2">
      <c r="A60" s="49" t="s">
        <v>896</v>
      </c>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sheetData>
  <mergeCells count="2">
    <mergeCell ref="A1:E1"/>
    <mergeCell ref="A22:E22"/>
  </mergeCells>
  <conditionalFormatting sqref="E5:E11 E13:E17">
    <cfRule type="cellIs" dxfId="20" priority="2" stopIfTrue="1" operator="between">
      <formula>0.009</formula>
      <formula>-0.009</formula>
    </cfRule>
  </conditionalFormatting>
  <conditionalFormatting sqref="D17">
    <cfRule type="cellIs" dxfId="19" priority="1" stopIfTrue="1" operator="between">
      <formula>0.009</formula>
      <formula>-0.009</formula>
    </cfRule>
  </conditionalFormatting>
  <hyperlinks>
    <hyperlink ref="A40" r:id="rId1" xr:uid="{00000000-0004-0000-2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72"/>
  <sheetViews>
    <sheetView workbookViewId="0">
      <selection sqref="A1:E1"/>
    </sheetView>
  </sheetViews>
  <sheetFormatPr defaultColWidth="9.109375" defaultRowHeight="10.199999999999999" x14ac:dyDescent="0.2"/>
  <cols>
    <col min="1" max="1" width="32.33203125" style="9" bestFit="1" customWidth="1"/>
    <col min="2" max="2" width="57.5546875" style="9" customWidth="1"/>
    <col min="3" max="3" width="20.88671875" style="9" customWidth="1"/>
    <col min="4" max="4" width="23" style="10" bestFit="1" customWidth="1"/>
    <col min="5" max="5" width="13.5546875" style="13" customWidth="1"/>
    <col min="6" max="16384" width="9.109375" style="9"/>
  </cols>
  <sheetData>
    <row r="1" spans="1:8" s="1" customFormat="1" ht="13.8" x14ac:dyDescent="0.2">
      <c r="A1" s="84" t="s">
        <v>29</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x14ac:dyDescent="0.2">
      <c r="A6" s="26" t="s">
        <v>735</v>
      </c>
      <c r="B6" s="59" t="s">
        <v>734</v>
      </c>
      <c r="C6" s="27">
        <v>77456.013999999996</v>
      </c>
      <c r="D6" s="28">
        <v>561.10158960000001</v>
      </c>
      <c r="E6" s="29">
        <v>49.479749312864499</v>
      </c>
    </row>
    <row r="7" spans="1:8" x14ac:dyDescent="0.2">
      <c r="A7" s="26" t="s">
        <v>750</v>
      </c>
      <c r="B7" s="59" t="s">
        <v>749</v>
      </c>
      <c r="C7" s="27">
        <v>260813.008</v>
      </c>
      <c r="D7" s="28">
        <v>223.05197910000001</v>
      </c>
      <c r="E7" s="29">
        <v>19.669443491461301</v>
      </c>
    </row>
    <row r="8" spans="1:8" x14ac:dyDescent="0.2">
      <c r="A8" s="26" t="s">
        <v>746</v>
      </c>
      <c r="B8" s="59" t="s">
        <v>745</v>
      </c>
      <c r="C8" s="27">
        <v>39993.356</v>
      </c>
      <c r="D8" s="28">
        <v>173.42262969999999</v>
      </c>
      <c r="E8" s="29">
        <v>15.292967266143201</v>
      </c>
    </row>
    <row r="9" spans="1:8" x14ac:dyDescent="0.2">
      <c r="A9" s="26" t="s">
        <v>755</v>
      </c>
      <c r="B9" s="59" t="s">
        <v>754</v>
      </c>
      <c r="C9" s="27">
        <v>11027.281999999999</v>
      </c>
      <c r="D9" s="28">
        <v>172.92750960000001</v>
      </c>
      <c r="E9" s="29">
        <v>15.2493059775605</v>
      </c>
    </row>
    <row r="10" spans="1:8" ht="20.399999999999999" x14ac:dyDescent="0.2">
      <c r="A10" s="26" t="s">
        <v>751</v>
      </c>
      <c r="B10" s="59" t="s">
        <v>805</v>
      </c>
      <c r="C10" s="27">
        <v>3707.953</v>
      </c>
      <c r="D10" s="28">
        <v>2.4400852</v>
      </c>
      <c r="E10" s="29">
        <v>0.215174589122267</v>
      </c>
    </row>
    <row r="11" spans="1:8" ht="20.399999999999999" x14ac:dyDescent="0.2">
      <c r="A11" s="26" t="s">
        <v>752</v>
      </c>
      <c r="B11" s="65" t="s">
        <v>813</v>
      </c>
      <c r="C11" s="27">
        <v>134545.87</v>
      </c>
      <c r="D11" s="28">
        <v>0.54316169999999997</v>
      </c>
      <c r="E11" s="29">
        <v>4.78977519409782E-2</v>
      </c>
    </row>
    <row r="12" spans="1:8" ht="20.399999999999999" x14ac:dyDescent="0.2">
      <c r="A12" s="26" t="s">
        <v>753</v>
      </c>
      <c r="B12" s="59" t="s">
        <v>804</v>
      </c>
      <c r="C12" s="27">
        <v>167004.62</v>
      </c>
      <c r="D12" s="28">
        <v>0</v>
      </c>
      <c r="E12" s="28">
        <v>0</v>
      </c>
    </row>
    <row r="13" spans="1:8" x14ac:dyDescent="0.2">
      <c r="A13" s="30" t="s">
        <v>32</v>
      </c>
      <c r="B13" s="30"/>
      <c r="C13" s="31"/>
      <c r="D13" s="32">
        <f>SUM(D6:D12)</f>
        <v>1133.4869549000002</v>
      </c>
      <c r="E13" s="33">
        <f>SUM(E6:E12)</f>
        <v>99.954538389092733</v>
      </c>
      <c r="F13" s="18"/>
      <c r="G13" s="18"/>
      <c r="H13" s="18"/>
    </row>
    <row r="14" spans="1:8" x14ac:dyDescent="0.2">
      <c r="A14" s="26"/>
      <c r="B14" s="26"/>
      <c r="C14" s="34"/>
      <c r="D14" s="28"/>
      <c r="E14" s="29"/>
    </row>
    <row r="15" spans="1:8" x14ac:dyDescent="0.2">
      <c r="A15" s="30" t="s">
        <v>33</v>
      </c>
      <c r="B15" s="30"/>
      <c r="C15" s="31"/>
      <c r="D15" s="32">
        <f>D13</f>
        <v>1133.4869549000002</v>
      </c>
      <c r="E15" s="33">
        <f>E13</f>
        <v>99.954538389092733</v>
      </c>
      <c r="F15" s="18"/>
      <c r="G15" s="18"/>
      <c r="H15" s="18"/>
    </row>
    <row r="16" spans="1:8" x14ac:dyDescent="0.2">
      <c r="A16" s="30"/>
      <c r="B16" s="30"/>
      <c r="C16" s="31"/>
      <c r="D16" s="32"/>
      <c r="E16" s="33"/>
      <c r="F16" s="18"/>
      <c r="G16" s="18"/>
      <c r="H16" s="18"/>
    </row>
    <row r="17" spans="1:8" x14ac:dyDescent="0.2">
      <c r="A17" s="30" t="s">
        <v>35</v>
      </c>
      <c r="B17" s="30"/>
      <c r="C17" s="30"/>
      <c r="D17" s="58">
        <f>D19-(D13)</f>
        <v>0.51553579999972499</v>
      </c>
      <c r="E17" s="58">
        <f>E19-(E13)</f>
        <v>4.5461610907267413E-2</v>
      </c>
      <c r="F17" s="18"/>
      <c r="G17" s="18"/>
      <c r="H17" s="18"/>
    </row>
    <row r="18" spans="1:8" x14ac:dyDescent="0.2">
      <c r="A18" s="30"/>
      <c r="B18" s="30"/>
      <c r="C18" s="30"/>
      <c r="D18" s="32"/>
      <c r="E18" s="32"/>
      <c r="F18" s="18"/>
      <c r="G18" s="18"/>
      <c r="H18" s="18"/>
    </row>
    <row r="19" spans="1:8" x14ac:dyDescent="0.2">
      <c r="A19" s="35" t="s">
        <v>34</v>
      </c>
      <c r="B19" s="35"/>
      <c r="C19" s="35"/>
      <c r="D19" s="37">
        <v>1134.0024907</v>
      </c>
      <c r="E19" s="37">
        <v>100</v>
      </c>
      <c r="F19" s="18"/>
      <c r="G19" s="18"/>
      <c r="H19" s="18"/>
    </row>
    <row r="21" spans="1:8" x14ac:dyDescent="0.2">
      <c r="A21" s="18" t="s">
        <v>801</v>
      </c>
    </row>
    <row r="22" spans="1:8" ht="14.4" x14ac:dyDescent="0.3">
      <c r="A22" s="92" t="s">
        <v>802</v>
      </c>
      <c r="B22" s="93"/>
      <c r="C22" s="93"/>
      <c r="D22" s="93"/>
      <c r="E22" s="93"/>
    </row>
    <row r="24" spans="1:8" x14ac:dyDescent="0.2">
      <c r="A24" s="18" t="s">
        <v>37</v>
      </c>
    </row>
    <row r="25" spans="1:8" x14ac:dyDescent="0.2">
      <c r="A25" s="18" t="s">
        <v>38</v>
      </c>
    </row>
    <row r="26" spans="1:8" x14ac:dyDescent="0.2">
      <c r="A26" s="18" t="s">
        <v>39</v>
      </c>
      <c r="B26" s="18"/>
      <c r="C26" s="39" t="s">
        <v>41</v>
      </c>
      <c r="D26" s="41" t="s">
        <v>40</v>
      </c>
    </row>
    <row r="27" spans="1:8" x14ac:dyDescent="0.2">
      <c r="A27" s="9" t="s">
        <v>59</v>
      </c>
      <c r="C27" s="40">
        <v>120.15479999999999</v>
      </c>
      <c r="D27" s="40">
        <v>114.9627</v>
      </c>
    </row>
    <row r="28" spans="1:8" x14ac:dyDescent="0.2">
      <c r="A28" s="9" t="s">
        <v>81</v>
      </c>
      <c r="C28" s="40">
        <v>33.1798</v>
      </c>
      <c r="D28" s="40">
        <v>31.745999999999999</v>
      </c>
    </row>
    <row r="29" spans="1:8" x14ac:dyDescent="0.2">
      <c r="A29" s="9" t="s">
        <v>62</v>
      </c>
      <c r="C29" s="40">
        <v>125.31359999999999</v>
      </c>
      <c r="D29" s="40">
        <v>120.1746</v>
      </c>
    </row>
    <row r="30" spans="1:8" x14ac:dyDescent="0.2">
      <c r="A30" s="9" t="s">
        <v>82</v>
      </c>
      <c r="C30" s="40">
        <v>35.180900000000001</v>
      </c>
      <c r="D30" s="40">
        <v>33.720100000000002</v>
      </c>
    </row>
    <row r="32" spans="1:8" x14ac:dyDescent="0.2">
      <c r="A32" s="9" t="s">
        <v>42</v>
      </c>
    </row>
    <row r="34" spans="1:4" x14ac:dyDescent="0.2">
      <c r="A34" s="18" t="s">
        <v>43</v>
      </c>
      <c r="D34" s="41" t="s">
        <v>44</v>
      </c>
    </row>
    <row r="36" spans="1:4" x14ac:dyDescent="0.2">
      <c r="A36" s="18" t="s">
        <v>224</v>
      </c>
      <c r="D36" s="45">
        <v>7.2566925783641503E-2</v>
      </c>
    </row>
    <row r="38" spans="1:4" x14ac:dyDescent="0.2">
      <c r="A38" s="18" t="s">
        <v>772</v>
      </c>
      <c r="D38" s="41" t="s">
        <v>44</v>
      </c>
    </row>
    <row r="39" spans="1:4" x14ac:dyDescent="0.2">
      <c r="A39" s="9" t="s">
        <v>770</v>
      </c>
    </row>
    <row r="40" spans="1:4" x14ac:dyDescent="0.2">
      <c r="A40" s="52" t="s">
        <v>771</v>
      </c>
    </row>
    <row r="42" spans="1:4" x14ac:dyDescent="0.2">
      <c r="A42" s="18" t="s">
        <v>777</v>
      </c>
    </row>
    <row r="43" spans="1:4" x14ac:dyDescent="0.2">
      <c r="A43" s="52"/>
    </row>
    <row r="44" spans="1:4" x14ac:dyDescent="0.2">
      <c r="A44" s="49" t="s">
        <v>766</v>
      </c>
    </row>
    <row r="45" spans="1:4" x14ac:dyDescent="0.2">
      <c r="A45" s="50"/>
    </row>
    <row r="46" spans="1:4" x14ac:dyDescent="0.2">
      <c r="A46" s="51"/>
    </row>
    <row r="47" spans="1:4" x14ac:dyDescent="0.2">
      <c r="A47" s="51"/>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ht="30.6" x14ac:dyDescent="0.2">
      <c r="A58" s="60" t="s">
        <v>809</v>
      </c>
    </row>
    <row r="59" spans="1:1" x14ac:dyDescent="0.2">
      <c r="A59" s="51"/>
    </row>
    <row r="60" spans="1:1" x14ac:dyDescent="0.2">
      <c r="A60" s="49" t="s">
        <v>896</v>
      </c>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sheetData>
  <mergeCells count="2">
    <mergeCell ref="A1:E1"/>
    <mergeCell ref="A22:E22"/>
  </mergeCells>
  <conditionalFormatting sqref="E5:E11 E13:E17">
    <cfRule type="cellIs" dxfId="18" priority="2" stopIfTrue="1" operator="between">
      <formula>0.009</formula>
      <formula>-0.009</formula>
    </cfRule>
  </conditionalFormatting>
  <conditionalFormatting sqref="D17">
    <cfRule type="cellIs" dxfId="17" priority="1" stopIfTrue="1" operator="between">
      <formula>0.009</formula>
      <formula>-0.009</formula>
    </cfRule>
  </conditionalFormatting>
  <hyperlinks>
    <hyperlink ref="A40" r:id="rId1" xr:uid="{00000000-0004-0000-2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4"/>
  <sheetViews>
    <sheetView workbookViewId="0">
      <selection sqref="A1:E1"/>
    </sheetView>
  </sheetViews>
  <sheetFormatPr defaultColWidth="9.109375" defaultRowHeight="10.199999999999999" x14ac:dyDescent="0.2"/>
  <cols>
    <col min="1" max="1" width="32.33203125" style="9" bestFit="1" customWidth="1"/>
    <col min="2" max="2" width="55.5546875" style="9" customWidth="1"/>
    <col min="3" max="3" width="24.6640625" style="9" bestFit="1" customWidth="1"/>
    <col min="4" max="4" width="23" style="10" bestFit="1" customWidth="1"/>
    <col min="5" max="5" width="13.5546875" style="13" customWidth="1"/>
    <col min="6" max="16384" width="9.109375" style="9"/>
  </cols>
  <sheetData>
    <row r="1" spans="1:8" s="1" customFormat="1" ht="13.8" x14ac:dyDescent="0.2">
      <c r="A1" s="84" t="s">
        <v>30</v>
      </c>
      <c r="B1" s="85"/>
      <c r="C1" s="85"/>
      <c r="D1" s="85"/>
      <c r="E1" s="85"/>
    </row>
    <row r="2" spans="1:8" s="1" customFormat="1" ht="11.4" x14ac:dyDescent="0.2">
      <c r="D2" s="6"/>
      <c r="E2" s="7"/>
    </row>
    <row r="3" spans="1:8" s="1" customFormat="1" ht="12" x14ac:dyDescent="0.2">
      <c r="A3" s="11" t="s">
        <v>7</v>
      </c>
      <c r="B3" s="2"/>
      <c r="C3" s="3"/>
      <c r="D3" s="4"/>
      <c r="E3" s="5"/>
    </row>
    <row r="4" spans="1:8" s="1" customFormat="1" ht="17.399999999999999" customHeight="1" x14ac:dyDescent="0.2">
      <c r="A4" s="8" t="s">
        <v>2</v>
      </c>
      <c r="B4" s="8" t="s">
        <v>0</v>
      </c>
      <c r="C4" s="16" t="s">
        <v>1</v>
      </c>
      <c r="D4" s="15" t="s">
        <v>3</v>
      </c>
      <c r="E4" s="15" t="s">
        <v>4</v>
      </c>
    </row>
    <row r="5" spans="1:8" x14ac:dyDescent="0.2">
      <c r="A5" s="21" t="s">
        <v>31</v>
      </c>
      <c r="B5" s="22"/>
      <c r="C5" s="23"/>
      <c r="D5" s="24"/>
      <c r="E5" s="25"/>
    </row>
    <row r="6" spans="1:8" ht="20.399999999999999" x14ac:dyDescent="0.2">
      <c r="A6" s="26" t="s">
        <v>757</v>
      </c>
      <c r="B6" s="59" t="s">
        <v>756</v>
      </c>
      <c r="C6" s="27">
        <v>5153631.5599999996</v>
      </c>
      <c r="D6" s="28">
        <v>52442.421950000004</v>
      </c>
      <c r="E6" s="29">
        <v>47.224004823793898</v>
      </c>
    </row>
    <row r="7" spans="1:8" ht="20.399999999999999" x14ac:dyDescent="0.2">
      <c r="A7" s="26" t="s">
        <v>740</v>
      </c>
      <c r="B7" s="59" t="s">
        <v>810</v>
      </c>
      <c r="C7" s="27">
        <v>57783.828999999998</v>
      </c>
      <c r="D7" s="28">
        <v>1430.2689760000001</v>
      </c>
      <c r="E7" s="29">
        <v>1.2879464088509101</v>
      </c>
    </row>
    <row r="8" spans="1:8" ht="20.399999999999999" x14ac:dyDescent="0.2">
      <c r="A8" s="26" t="s">
        <v>741</v>
      </c>
      <c r="B8" s="65" t="s">
        <v>811</v>
      </c>
      <c r="C8" s="27">
        <v>1126813.243</v>
      </c>
      <c r="D8" s="28">
        <v>527.40268479999997</v>
      </c>
      <c r="E8" s="29">
        <v>0.474922133741709</v>
      </c>
    </row>
    <row r="9" spans="1:8" ht="20.399999999999999" x14ac:dyDescent="0.2">
      <c r="A9" s="26" t="s">
        <v>742</v>
      </c>
      <c r="B9" s="59" t="s">
        <v>800</v>
      </c>
      <c r="C9" s="27">
        <v>1370528.45</v>
      </c>
      <c r="D9" s="28">
        <v>0</v>
      </c>
      <c r="E9" s="28">
        <v>0</v>
      </c>
    </row>
    <row r="10" spans="1:8" x14ac:dyDescent="0.2">
      <c r="A10" s="30" t="s">
        <v>32</v>
      </c>
      <c r="B10" s="30"/>
      <c r="C10" s="31"/>
      <c r="D10" s="32">
        <f>SUM(D6:D9)</f>
        <v>54400.093610800002</v>
      </c>
      <c r="E10" s="33">
        <f>SUM(E6:E9)</f>
        <v>48.986873366386511</v>
      </c>
      <c r="F10" s="18"/>
      <c r="G10" s="18"/>
      <c r="H10" s="18"/>
    </row>
    <row r="11" spans="1:8" x14ac:dyDescent="0.2">
      <c r="A11" s="26"/>
      <c r="B11" s="26"/>
      <c r="C11" s="34"/>
      <c r="D11" s="28"/>
      <c r="E11" s="29"/>
    </row>
    <row r="12" spans="1:8" x14ac:dyDescent="0.2">
      <c r="A12" s="30" t="s">
        <v>33</v>
      </c>
      <c r="B12" s="30"/>
      <c r="C12" s="31"/>
      <c r="D12" s="32">
        <f>D10</f>
        <v>54400.093610800002</v>
      </c>
      <c r="E12" s="33">
        <f>E10</f>
        <v>48.986873366386511</v>
      </c>
      <c r="F12" s="18"/>
      <c r="G12" s="18"/>
      <c r="H12" s="18"/>
    </row>
    <row r="13" spans="1:8" x14ac:dyDescent="0.2">
      <c r="A13" s="30"/>
      <c r="B13" s="30"/>
      <c r="C13" s="31"/>
      <c r="D13" s="32"/>
      <c r="E13" s="33"/>
      <c r="F13" s="18"/>
      <c r="G13" s="18"/>
      <c r="H13" s="18"/>
    </row>
    <row r="14" spans="1:8" x14ac:dyDescent="0.2">
      <c r="A14" s="30" t="s">
        <v>35</v>
      </c>
      <c r="B14" s="30"/>
      <c r="C14" s="31"/>
      <c r="D14" s="32">
        <f>D16-(D10)</f>
        <v>56650.254926299996</v>
      </c>
      <c r="E14" s="33">
        <f>E16-(E10)</f>
        <v>51.013126633613489</v>
      </c>
      <c r="F14" s="18"/>
      <c r="G14" s="18"/>
      <c r="H14" s="18"/>
    </row>
    <row r="15" spans="1:8" x14ac:dyDescent="0.2">
      <c r="A15" s="30"/>
      <c r="B15" s="30"/>
      <c r="C15" s="31"/>
      <c r="D15" s="32"/>
      <c r="E15" s="33"/>
      <c r="F15" s="18"/>
      <c r="G15" s="18"/>
      <c r="H15" s="18"/>
    </row>
    <row r="16" spans="1:8" x14ac:dyDescent="0.2">
      <c r="A16" s="35" t="s">
        <v>34</v>
      </c>
      <c r="B16" s="35"/>
      <c r="C16" s="36"/>
      <c r="D16" s="37">
        <v>111050.3485371</v>
      </c>
      <c r="E16" s="38">
        <v>100</v>
      </c>
      <c r="F16" s="18"/>
      <c r="G16" s="18"/>
      <c r="H16" s="18"/>
    </row>
    <row r="17" spans="1:5" x14ac:dyDescent="0.2">
      <c r="E17" s="57" t="s">
        <v>549</v>
      </c>
    </row>
    <row r="18" spans="1:5" x14ac:dyDescent="0.2">
      <c r="A18" s="18" t="s">
        <v>801</v>
      </c>
      <c r="C18" s="10"/>
      <c r="D18" s="13"/>
      <c r="E18" s="14"/>
    </row>
    <row r="19" spans="1:5" ht="14.4" x14ac:dyDescent="0.3">
      <c r="A19" s="92" t="s">
        <v>802</v>
      </c>
      <c r="B19" s="93"/>
      <c r="C19" s="93"/>
      <c r="D19" s="93"/>
      <c r="E19" s="93"/>
    </row>
    <row r="21" spans="1:5" x14ac:dyDescent="0.2">
      <c r="A21" s="18" t="s">
        <v>37</v>
      </c>
    </row>
    <row r="22" spans="1:5" x14ac:dyDescent="0.2">
      <c r="A22" s="18" t="s">
        <v>38</v>
      </c>
    </row>
    <row r="23" spans="1:5" x14ac:dyDescent="0.2">
      <c r="A23" s="18" t="s">
        <v>39</v>
      </c>
      <c r="B23" s="18"/>
      <c r="C23" s="39" t="s">
        <v>41</v>
      </c>
      <c r="D23" s="41" t="s">
        <v>40</v>
      </c>
    </row>
    <row r="24" spans="1:5" x14ac:dyDescent="0.2">
      <c r="A24" s="9" t="s">
        <v>59</v>
      </c>
      <c r="C24" s="40">
        <v>108.28449999999999</v>
      </c>
      <c r="D24" s="40">
        <v>108.8861</v>
      </c>
    </row>
    <row r="25" spans="1:5" x14ac:dyDescent="0.2">
      <c r="A25" s="9" t="s">
        <v>81</v>
      </c>
      <c r="C25" s="40">
        <v>37.787100000000002</v>
      </c>
      <c r="D25" s="40">
        <v>36.490600000000001</v>
      </c>
    </row>
    <row r="26" spans="1:5" x14ac:dyDescent="0.2">
      <c r="A26" s="9" t="s">
        <v>62</v>
      </c>
      <c r="C26" s="40">
        <v>118.23860000000001</v>
      </c>
      <c r="D26" s="40">
        <v>119.4663</v>
      </c>
    </row>
    <row r="27" spans="1:5" x14ac:dyDescent="0.2">
      <c r="A27" s="9" t="s">
        <v>82</v>
      </c>
      <c r="C27" s="40">
        <v>43.012700000000002</v>
      </c>
      <c r="D27" s="40">
        <v>41.950600000000001</v>
      </c>
    </row>
    <row r="29" spans="1:5" x14ac:dyDescent="0.2">
      <c r="A29" s="18" t="s">
        <v>43</v>
      </c>
    </row>
    <row r="30" spans="1:5" x14ac:dyDescent="0.2">
      <c r="A30" s="86" t="s">
        <v>56</v>
      </c>
      <c r="B30" s="87"/>
      <c r="C30" s="43" t="s">
        <v>57</v>
      </c>
    </row>
    <row r="31" spans="1:5" x14ac:dyDescent="0.2">
      <c r="A31" s="82" t="s">
        <v>81</v>
      </c>
      <c r="B31" s="83"/>
      <c r="C31" s="44">
        <v>1.5</v>
      </c>
    </row>
    <row r="32" spans="1:5" x14ac:dyDescent="0.2">
      <c r="A32" s="82" t="s">
        <v>82</v>
      </c>
      <c r="B32" s="83"/>
      <c r="C32" s="44">
        <v>1.5</v>
      </c>
    </row>
    <row r="33" spans="1:4" x14ac:dyDescent="0.2">
      <c r="A33" s="9" t="s">
        <v>58</v>
      </c>
    </row>
    <row r="34" spans="1:4" x14ac:dyDescent="0.2">
      <c r="A34" s="9" t="s">
        <v>42</v>
      </c>
    </row>
    <row r="36" spans="1:4" x14ac:dyDescent="0.2">
      <c r="A36" s="18" t="s">
        <v>224</v>
      </c>
      <c r="D36" s="45">
        <v>0.134318286475757</v>
      </c>
    </row>
    <row r="38" spans="1:4" x14ac:dyDescent="0.2">
      <c r="A38" s="18" t="s">
        <v>772</v>
      </c>
      <c r="D38" s="41" t="s">
        <v>44</v>
      </c>
    </row>
    <row r="39" spans="1:4" x14ac:dyDescent="0.2">
      <c r="A39" s="9" t="s">
        <v>770</v>
      </c>
      <c r="D39" s="41"/>
    </row>
    <row r="40" spans="1:4" x14ac:dyDescent="0.2">
      <c r="A40" s="52" t="s">
        <v>771</v>
      </c>
      <c r="D40" s="41"/>
    </row>
    <row r="42" spans="1:4" x14ac:dyDescent="0.2">
      <c r="A42" s="18" t="s">
        <v>777</v>
      </c>
    </row>
    <row r="43" spans="1:4" x14ac:dyDescent="0.2">
      <c r="A43" s="52"/>
    </row>
    <row r="44" spans="1:4" x14ac:dyDescent="0.2">
      <c r="A44" s="49" t="s">
        <v>766</v>
      </c>
    </row>
    <row r="45" spans="1:4" x14ac:dyDescent="0.2">
      <c r="A45" s="50"/>
    </row>
    <row r="46" spans="1:4" x14ac:dyDescent="0.2">
      <c r="A46" s="51"/>
    </row>
    <row r="47" spans="1:4" x14ac:dyDescent="0.2">
      <c r="A47" s="51"/>
    </row>
    <row r="48" spans="1:4"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49" t="s">
        <v>765</v>
      </c>
    </row>
    <row r="59" spans="1:1" x14ac:dyDescent="0.2">
      <c r="A59" s="51"/>
    </row>
    <row r="60" spans="1:1" x14ac:dyDescent="0.2">
      <c r="A60" s="49" t="s">
        <v>896</v>
      </c>
    </row>
    <row r="61" spans="1:1" x14ac:dyDescent="0.2">
      <c r="A61" s="51"/>
    </row>
    <row r="62" spans="1:1" x14ac:dyDescent="0.2">
      <c r="A62" s="51"/>
    </row>
    <row r="63" spans="1:1" x14ac:dyDescent="0.2">
      <c r="A63" s="51"/>
    </row>
    <row r="64" spans="1:1" x14ac:dyDescent="0.2">
      <c r="A64" s="51"/>
    </row>
    <row r="65" spans="1:5" x14ac:dyDescent="0.2">
      <c r="A65" s="51"/>
    </row>
    <row r="66" spans="1:5" x14ac:dyDescent="0.2">
      <c r="A66" s="51"/>
    </row>
    <row r="67" spans="1:5" x14ac:dyDescent="0.2">
      <c r="A67" s="51"/>
    </row>
    <row r="68" spans="1:5" x14ac:dyDescent="0.2">
      <c r="A68" s="51"/>
    </row>
    <row r="69" spans="1:5" x14ac:dyDescent="0.2">
      <c r="A69" s="51"/>
    </row>
    <row r="70" spans="1:5" x14ac:dyDescent="0.2">
      <c r="A70" s="51"/>
    </row>
    <row r="71" spans="1:5" x14ac:dyDescent="0.2">
      <c r="A71" s="51"/>
    </row>
    <row r="72" spans="1:5" x14ac:dyDescent="0.2">
      <c r="A72" s="51"/>
    </row>
    <row r="74" spans="1:5" x14ac:dyDescent="0.2">
      <c r="A74" s="88" t="s">
        <v>812</v>
      </c>
      <c r="B74" s="88"/>
      <c r="C74" s="88"/>
      <c r="D74" s="88"/>
      <c r="E74" s="88"/>
    </row>
  </sheetData>
  <mergeCells count="6">
    <mergeCell ref="A74:E74"/>
    <mergeCell ref="A1:E1"/>
    <mergeCell ref="A30:B30"/>
    <mergeCell ref="A31:B31"/>
    <mergeCell ref="A32:B32"/>
    <mergeCell ref="A19:E19"/>
  </mergeCells>
  <conditionalFormatting sqref="E5:E8 E10:E17">
    <cfRule type="cellIs" dxfId="16" priority="2" stopIfTrue="1" operator="between">
      <formula>0.009</formula>
      <formula>-0.009</formula>
    </cfRule>
  </conditionalFormatting>
  <conditionalFormatting sqref="E18">
    <cfRule type="cellIs" dxfId="15" priority="1" stopIfTrue="1" operator="between">
      <formula>0.009</formula>
      <formula>-0.009</formula>
    </cfRule>
  </conditionalFormatting>
  <hyperlinks>
    <hyperlink ref="A40" r:id="rId1" xr:uid="{00000000-0004-0000-2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3"/>
  <sheetViews>
    <sheetView workbookViewId="0">
      <selection sqref="A1:G1"/>
    </sheetView>
  </sheetViews>
  <sheetFormatPr defaultColWidth="9.33203125" defaultRowHeight="10.199999999999999" x14ac:dyDescent="0.2"/>
  <cols>
    <col min="1" max="1" width="38.6640625" style="9" bestFit="1" customWidth="1"/>
    <col min="2" max="2" width="54.332031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954</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955</v>
      </c>
      <c r="B7" s="26" t="s">
        <v>956</v>
      </c>
      <c r="C7" s="26" t="s">
        <v>957</v>
      </c>
      <c r="D7" s="27">
        <v>250</v>
      </c>
      <c r="E7" s="28">
        <v>2515.3724999999999</v>
      </c>
      <c r="F7" s="29">
        <v>7.4966672013046303</v>
      </c>
      <c r="G7" s="28">
        <v>6.9017163601122498</v>
      </c>
    </row>
    <row r="8" spans="1:9" x14ac:dyDescent="0.2">
      <c r="A8" s="26" t="s">
        <v>958</v>
      </c>
      <c r="B8" s="26" t="s">
        <v>959</v>
      </c>
      <c r="C8" s="26" t="s">
        <v>960</v>
      </c>
      <c r="D8" s="27">
        <v>250</v>
      </c>
      <c r="E8" s="28">
        <v>2499.8525</v>
      </c>
      <c r="F8" s="29">
        <v>7.4504123126293997</v>
      </c>
      <c r="G8" s="28">
        <v>5.3250000000000002</v>
      </c>
    </row>
    <row r="9" spans="1:9" x14ac:dyDescent="0.2">
      <c r="A9" s="26" t="s">
        <v>961</v>
      </c>
      <c r="B9" s="26" t="s">
        <v>962</v>
      </c>
      <c r="C9" s="26" t="s">
        <v>77</v>
      </c>
      <c r="D9" s="27">
        <v>150</v>
      </c>
      <c r="E9" s="28">
        <v>1514.2439999999999</v>
      </c>
      <c r="F9" s="29">
        <v>4.5129631215942503</v>
      </c>
      <c r="G9" s="28">
        <v>4.7300000000000004</v>
      </c>
    </row>
    <row r="10" spans="1:9" x14ac:dyDescent="0.2">
      <c r="A10" s="26" t="s">
        <v>963</v>
      </c>
      <c r="B10" s="26" t="s">
        <v>964</v>
      </c>
      <c r="C10" s="26" t="s">
        <v>965</v>
      </c>
      <c r="D10" s="27">
        <v>100</v>
      </c>
      <c r="E10" s="28">
        <v>1014.496</v>
      </c>
      <c r="F10" s="29">
        <v>3.02354378488862</v>
      </c>
      <c r="G10" s="28">
        <v>8.4204022779454899</v>
      </c>
    </row>
    <row r="11" spans="1:9" x14ac:dyDescent="0.2">
      <c r="A11" s="26" t="s">
        <v>79</v>
      </c>
      <c r="B11" s="26" t="s">
        <v>78</v>
      </c>
      <c r="C11" s="26" t="s">
        <v>80</v>
      </c>
      <c r="D11" s="27">
        <v>100</v>
      </c>
      <c r="E11" s="28">
        <v>997.43600000000004</v>
      </c>
      <c r="F11" s="29">
        <v>2.9726991714350399</v>
      </c>
      <c r="G11" s="28">
        <v>8.9611078100651103</v>
      </c>
    </row>
    <row r="12" spans="1:9" x14ac:dyDescent="0.2">
      <c r="A12" s="30" t="s">
        <v>32</v>
      </c>
      <c r="B12" s="30"/>
      <c r="C12" s="30"/>
      <c r="D12" s="31"/>
      <c r="E12" s="32">
        <f>SUM(E6:E11)</f>
        <v>8541.4009999999998</v>
      </c>
      <c r="F12" s="33">
        <f>SUM(F6:F11)</f>
        <v>25.456285591851941</v>
      </c>
      <c r="G12" s="32"/>
      <c r="H12" s="18"/>
      <c r="I12" s="18"/>
    </row>
    <row r="13" spans="1:9" x14ac:dyDescent="0.2">
      <c r="A13" s="26"/>
      <c r="B13" s="26"/>
      <c r="C13" s="26"/>
      <c r="D13" s="34"/>
      <c r="E13" s="28"/>
      <c r="F13" s="29"/>
      <c r="G13" s="28"/>
    </row>
    <row r="14" spans="1:9" x14ac:dyDescent="0.2">
      <c r="A14" s="30" t="s">
        <v>49</v>
      </c>
      <c r="B14" s="26"/>
      <c r="C14" s="26"/>
      <c r="D14" s="34"/>
      <c r="E14" s="28"/>
      <c r="F14" s="29"/>
      <c r="G14" s="28"/>
    </row>
    <row r="15" spans="1:9" x14ac:dyDescent="0.2">
      <c r="A15" s="30" t="s">
        <v>831</v>
      </c>
      <c r="B15" s="26"/>
      <c r="C15" s="26"/>
      <c r="D15" s="34"/>
      <c r="E15" s="28"/>
      <c r="F15" s="29"/>
      <c r="G15" s="28"/>
    </row>
    <row r="16" spans="1:9" x14ac:dyDescent="0.2">
      <c r="A16" s="26" t="s">
        <v>966</v>
      </c>
      <c r="B16" s="26" t="s">
        <v>967</v>
      </c>
      <c r="C16" s="26" t="s">
        <v>50</v>
      </c>
      <c r="D16" s="27">
        <v>500</v>
      </c>
      <c r="E16" s="28">
        <v>2430.5050000000001</v>
      </c>
      <c r="F16" s="29">
        <v>7.24373313141768</v>
      </c>
      <c r="G16" s="28">
        <v>4.6801000000000004</v>
      </c>
    </row>
    <row r="17" spans="1:9" x14ac:dyDescent="0.2">
      <c r="A17" s="30" t="s">
        <v>32</v>
      </c>
      <c r="B17" s="30"/>
      <c r="C17" s="30"/>
      <c r="D17" s="31"/>
      <c r="E17" s="32">
        <f>SUM(E15:E16)</f>
        <v>2430.5050000000001</v>
      </c>
      <c r="F17" s="33">
        <f>SUM(F15:F16)</f>
        <v>7.24373313141768</v>
      </c>
      <c r="G17" s="32"/>
      <c r="H17" s="18"/>
      <c r="I17" s="18"/>
    </row>
    <row r="18" spans="1:9" x14ac:dyDescent="0.2">
      <c r="A18" s="26"/>
      <c r="B18" s="26"/>
      <c r="C18" s="26"/>
      <c r="D18" s="34"/>
      <c r="E18" s="28"/>
      <c r="F18" s="29"/>
      <c r="G18" s="28"/>
    </row>
    <row r="19" spans="1:9" x14ac:dyDescent="0.2">
      <c r="A19" s="30" t="s">
        <v>51</v>
      </c>
      <c r="B19" s="26"/>
      <c r="C19" s="26"/>
      <c r="D19" s="34"/>
      <c r="E19" s="28"/>
      <c r="F19" s="29"/>
      <c r="G19" s="28"/>
    </row>
    <row r="20" spans="1:9" x14ac:dyDescent="0.2">
      <c r="A20" s="26" t="s">
        <v>968</v>
      </c>
      <c r="B20" s="26" t="s">
        <v>969</v>
      </c>
      <c r="C20" s="26" t="s">
        <v>50</v>
      </c>
      <c r="D20" s="27">
        <v>500</v>
      </c>
      <c r="E20" s="28">
        <v>2498.8425000000002</v>
      </c>
      <c r="F20" s="29">
        <v>7.4474021684565903</v>
      </c>
      <c r="G20" s="28">
        <v>4.2267999999999999</v>
      </c>
    </row>
    <row r="21" spans="1:9" x14ac:dyDescent="0.2">
      <c r="A21" s="30" t="s">
        <v>32</v>
      </c>
      <c r="B21" s="30"/>
      <c r="C21" s="30"/>
      <c r="D21" s="31"/>
      <c r="E21" s="32">
        <f>SUM(E19:E20)</f>
        <v>2498.8425000000002</v>
      </c>
      <c r="F21" s="33">
        <f>SUM(F19:F20)</f>
        <v>7.4474021684565903</v>
      </c>
      <c r="G21" s="32"/>
      <c r="H21" s="18"/>
      <c r="I21" s="18"/>
    </row>
    <row r="22" spans="1:9" x14ac:dyDescent="0.2">
      <c r="A22" s="26"/>
      <c r="B22" s="26"/>
      <c r="C22" s="26"/>
      <c r="D22" s="34"/>
      <c r="E22" s="28"/>
      <c r="F22" s="29"/>
      <c r="G22" s="28"/>
    </row>
    <row r="23" spans="1:9" x14ac:dyDescent="0.2">
      <c r="A23" s="30" t="s">
        <v>67</v>
      </c>
      <c r="B23" s="26"/>
      <c r="C23" s="26"/>
      <c r="D23" s="34"/>
      <c r="E23" s="28"/>
      <c r="F23" s="29"/>
      <c r="G23" s="28"/>
    </row>
    <row r="24" spans="1:9" x14ac:dyDescent="0.2">
      <c r="A24" s="26" t="s">
        <v>970</v>
      </c>
      <c r="B24" s="26" t="s">
        <v>971</v>
      </c>
      <c r="C24" s="26" t="s">
        <v>70</v>
      </c>
      <c r="D24" s="27">
        <v>7500000</v>
      </c>
      <c r="E24" s="28">
        <v>7435.0424999999996</v>
      </c>
      <c r="F24" s="29">
        <v>22.158960253424102</v>
      </c>
      <c r="G24" s="28">
        <v>3.7638664637407002</v>
      </c>
    </row>
    <row r="25" spans="1:9" x14ac:dyDescent="0.2">
      <c r="A25" s="26" t="s">
        <v>972</v>
      </c>
      <c r="B25" s="26" t="s">
        <v>973</v>
      </c>
      <c r="C25" s="26" t="s">
        <v>70</v>
      </c>
      <c r="D25" s="27">
        <v>3000000</v>
      </c>
      <c r="E25" s="28">
        <v>2992.8090000000002</v>
      </c>
      <c r="F25" s="29">
        <v>8.9195906650284709</v>
      </c>
      <c r="G25" s="28">
        <v>4.7309487377279096</v>
      </c>
    </row>
    <row r="26" spans="1:9" x14ac:dyDescent="0.2">
      <c r="A26" s="26" t="s">
        <v>974</v>
      </c>
      <c r="B26" s="26" t="s">
        <v>975</v>
      </c>
      <c r="C26" s="26" t="s">
        <v>70</v>
      </c>
      <c r="D26" s="27">
        <v>2000000</v>
      </c>
      <c r="E26" s="28">
        <v>1970.9939999999999</v>
      </c>
      <c r="F26" s="29">
        <v>5.8742337660796604</v>
      </c>
      <c r="G26" s="28">
        <v>4.9845430857972799</v>
      </c>
    </row>
    <row r="27" spans="1:9" x14ac:dyDescent="0.2">
      <c r="A27" s="26" t="s">
        <v>976</v>
      </c>
      <c r="B27" s="26" t="s">
        <v>977</v>
      </c>
      <c r="C27" s="26" t="s">
        <v>70</v>
      </c>
      <c r="D27" s="27">
        <v>1500000</v>
      </c>
      <c r="E27" s="28">
        <v>1493.2349999999999</v>
      </c>
      <c r="F27" s="29">
        <v>4.4503491424590704</v>
      </c>
      <c r="G27" s="28">
        <v>5.5226701893986299</v>
      </c>
    </row>
    <row r="28" spans="1:9" x14ac:dyDescent="0.2">
      <c r="A28" s="26" t="s">
        <v>69</v>
      </c>
      <c r="B28" s="26" t="s">
        <v>68</v>
      </c>
      <c r="C28" s="26" t="s">
        <v>70</v>
      </c>
      <c r="D28" s="27">
        <v>1500000</v>
      </c>
      <c r="E28" s="28">
        <v>1455.4065000000001</v>
      </c>
      <c r="F28" s="29">
        <v>4.3376073218243301</v>
      </c>
      <c r="G28" s="28">
        <v>6.4942000000000002</v>
      </c>
    </row>
    <row r="29" spans="1:9" x14ac:dyDescent="0.2">
      <c r="A29" s="26" t="s">
        <v>978</v>
      </c>
      <c r="B29" s="26" t="s">
        <v>979</v>
      </c>
      <c r="C29" s="26" t="s">
        <v>70</v>
      </c>
      <c r="D29" s="27">
        <v>1000000</v>
      </c>
      <c r="E29" s="28">
        <v>972.09500000000003</v>
      </c>
      <c r="F29" s="29">
        <v>2.8971743561052001</v>
      </c>
      <c r="G29" s="28">
        <v>4.7011788105414896</v>
      </c>
    </row>
    <row r="30" spans="1:9" x14ac:dyDescent="0.2">
      <c r="A30" s="30" t="s">
        <v>32</v>
      </c>
      <c r="B30" s="30"/>
      <c r="C30" s="30"/>
      <c r="D30" s="31"/>
      <c r="E30" s="32">
        <f>SUM(E24:E29)</f>
        <v>16319.582</v>
      </c>
      <c r="F30" s="33">
        <f>SUM(F24:F29)</f>
        <v>48.637915504920826</v>
      </c>
      <c r="G30" s="32"/>
      <c r="H30" s="18"/>
      <c r="I30" s="18"/>
    </row>
    <row r="31" spans="1:9" x14ac:dyDescent="0.2">
      <c r="A31" s="26"/>
      <c r="B31" s="26"/>
      <c r="C31" s="26"/>
      <c r="D31" s="34"/>
      <c r="E31" s="28"/>
      <c r="F31" s="29"/>
      <c r="G31" s="28"/>
    </row>
    <row r="32" spans="1:9" x14ac:dyDescent="0.2">
      <c r="A32" s="30" t="s">
        <v>33</v>
      </c>
      <c r="B32" s="30"/>
      <c r="C32" s="30"/>
      <c r="D32" s="31"/>
      <c r="E32" s="32">
        <f>E12+E17+E21+E30</f>
        <v>29790.3305</v>
      </c>
      <c r="F32" s="33">
        <f>F12+F17+F21+F30</f>
        <v>88.78533639664704</v>
      </c>
      <c r="G32" s="32"/>
      <c r="H32" s="18"/>
      <c r="I32" s="18"/>
    </row>
    <row r="33" spans="1:9" x14ac:dyDescent="0.2">
      <c r="A33" s="30"/>
      <c r="B33" s="30"/>
      <c r="C33" s="30"/>
      <c r="D33" s="31"/>
      <c r="E33" s="32"/>
      <c r="F33" s="33"/>
      <c r="G33" s="32"/>
      <c r="H33" s="18"/>
      <c r="I33" s="18"/>
    </row>
    <row r="34" spans="1:9" x14ac:dyDescent="0.2">
      <c r="A34" s="30" t="s">
        <v>35</v>
      </c>
      <c r="B34" s="30"/>
      <c r="C34" s="30"/>
      <c r="D34" s="31"/>
      <c r="E34" s="32">
        <f>E36-(E12+E17+E21+E30)</f>
        <v>3762.8796459999976</v>
      </c>
      <c r="F34" s="33">
        <f>F36-(F12+F17+F21+F30)</f>
        <v>11.21466360335296</v>
      </c>
      <c r="G34" s="32"/>
      <c r="H34" s="18"/>
      <c r="I34" s="18"/>
    </row>
    <row r="35" spans="1:9" x14ac:dyDescent="0.2">
      <c r="A35" s="30"/>
      <c r="B35" s="30"/>
      <c r="C35" s="30"/>
      <c r="D35" s="31"/>
      <c r="E35" s="32"/>
      <c r="F35" s="33"/>
      <c r="G35" s="32"/>
      <c r="H35" s="18"/>
      <c r="I35" s="18"/>
    </row>
    <row r="36" spans="1:9" x14ac:dyDescent="0.2">
      <c r="A36" s="35" t="s">
        <v>34</v>
      </c>
      <c r="B36" s="35"/>
      <c r="C36" s="35"/>
      <c r="D36" s="36"/>
      <c r="E36" s="37">
        <v>33553.210145999998</v>
      </c>
      <c r="F36" s="38">
        <v>100</v>
      </c>
      <c r="G36" s="37"/>
      <c r="H36" s="18"/>
      <c r="I36" s="18"/>
    </row>
    <row r="38" spans="1:9" x14ac:dyDescent="0.2">
      <c r="A38" s="18" t="s">
        <v>55</v>
      </c>
    </row>
    <row r="39" spans="1:9" x14ac:dyDescent="0.2">
      <c r="A39" s="18" t="s">
        <v>36</v>
      </c>
    </row>
    <row r="40" spans="1:9" x14ac:dyDescent="0.2">
      <c r="A40" s="18"/>
    </row>
    <row r="41" spans="1:9" ht="36.75" customHeight="1" x14ac:dyDescent="0.2">
      <c r="A41" s="90" t="s">
        <v>761</v>
      </c>
      <c r="B41" s="90"/>
      <c r="C41" s="90"/>
      <c r="D41" s="90"/>
      <c r="E41" s="90"/>
      <c r="F41" s="90"/>
      <c r="G41" s="90"/>
    </row>
    <row r="43" spans="1:9" x14ac:dyDescent="0.2">
      <c r="A43" s="18" t="s">
        <v>37</v>
      </c>
    </row>
    <row r="44" spans="1:9" x14ac:dyDescent="0.2">
      <c r="A44" s="18" t="s">
        <v>38</v>
      </c>
    </row>
    <row r="45" spans="1:9" x14ac:dyDescent="0.2">
      <c r="A45" s="18" t="s">
        <v>39</v>
      </c>
      <c r="B45" s="18"/>
      <c r="C45" s="39" t="s">
        <v>41</v>
      </c>
      <c r="D45" s="19" t="s">
        <v>40</v>
      </c>
    </row>
    <row r="46" spans="1:9" x14ac:dyDescent="0.2">
      <c r="A46" s="9" t="s">
        <v>59</v>
      </c>
      <c r="C46" s="40">
        <v>32.151699999999998</v>
      </c>
      <c r="D46" s="40">
        <v>32.550400000000003</v>
      </c>
    </row>
    <row r="47" spans="1:9" x14ac:dyDescent="0.2">
      <c r="A47" s="9" t="s">
        <v>898</v>
      </c>
      <c r="C47" s="40">
        <v>10.1843</v>
      </c>
      <c r="D47" s="40">
        <v>10.1112</v>
      </c>
    </row>
    <row r="48" spans="1:9" x14ac:dyDescent="0.2">
      <c r="A48" s="9" t="s">
        <v>62</v>
      </c>
      <c r="C48" s="40">
        <v>34.1907</v>
      </c>
      <c r="D48" s="40">
        <v>34.729399999999998</v>
      </c>
    </row>
    <row r="49" spans="1:5" x14ac:dyDescent="0.2">
      <c r="A49" s="9" t="s">
        <v>900</v>
      </c>
      <c r="C49" s="40">
        <v>10.085699999999999</v>
      </c>
      <c r="D49" s="40">
        <v>10.012700000000001</v>
      </c>
    </row>
    <row r="51" spans="1:5" x14ac:dyDescent="0.2">
      <c r="A51" s="18" t="s">
        <v>43</v>
      </c>
    </row>
    <row r="52" spans="1:5" x14ac:dyDescent="0.2">
      <c r="A52" s="86" t="s">
        <v>56</v>
      </c>
      <c r="B52" s="87"/>
      <c r="C52" s="43" t="s">
        <v>57</v>
      </c>
    </row>
    <row r="53" spans="1:5" x14ac:dyDescent="0.2">
      <c r="A53" s="82" t="s">
        <v>898</v>
      </c>
      <c r="B53" s="83"/>
      <c r="C53" s="44">
        <v>0.1979379</v>
      </c>
    </row>
    <row r="54" spans="1:5" x14ac:dyDescent="0.2">
      <c r="A54" s="82" t="s">
        <v>900</v>
      </c>
      <c r="B54" s="83"/>
      <c r="C54" s="44">
        <v>0.22479705</v>
      </c>
    </row>
    <row r="55" spans="1:5" x14ac:dyDescent="0.2">
      <c r="A55" s="9" t="s">
        <v>58</v>
      </c>
    </row>
    <row r="56" spans="1:5" x14ac:dyDescent="0.2">
      <c r="A56" s="9" t="s">
        <v>42</v>
      </c>
    </row>
    <row r="58" spans="1:5" x14ac:dyDescent="0.2">
      <c r="A58" s="18" t="s">
        <v>894</v>
      </c>
      <c r="D58" s="42">
        <v>3.1282010364383601</v>
      </c>
      <c r="E58" s="13" t="s">
        <v>45</v>
      </c>
    </row>
    <row r="60" spans="1:5" x14ac:dyDescent="0.2">
      <c r="A60" s="18" t="s">
        <v>772</v>
      </c>
      <c r="D60" s="41" t="s">
        <v>44</v>
      </c>
    </row>
    <row r="62" spans="1:5" x14ac:dyDescent="0.2">
      <c r="A62" s="18" t="s">
        <v>782</v>
      </c>
    </row>
    <row r="63" spans="1:5" ht="14.4" x14ac:dyDescent="0.3">
      <c r="A63" s="68"/>
    </row>
    <row r="64" spans="1:5" x14ac:dyDescent="0.2">
      <c r="A64" s="49" t="s">
        <v>766</v>
      </c>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row r="77" spans="1:1" x14ac:dyDescent="0.2">
      <c r="A77" s="51"/>
    </row>
    <row r="78" spans="1:1" x14ac:dyDescent="0.2">
      <c r="A78" s="49" t="s">
        <v>980</v>
      </c>
    </row>
    <row r="79" spans="1:1" x14ac:dyDescent="0.2">
      <c r="A79" s="51"/>
    </row>
    <row r="80" spans="1:1" x14ac:dyDescent="0.2">
      <c r="A80" s="49" t="s">
        <v>896</v>
      </c>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51"/>
    </row>
  </sheetData>
  <mergeCells count="5">
    <mergeCell ref="A1:G1"/>
    <mergeCell ref="A41:G41"/>
    <mergeCell ref="A52:B52"/>
    <mergeCell ref="A53:B53"/>
    <mergeCell ref="A54:B54"/>
  </mergeCells>
  <conditionalFormatting sqref="F2:F3 F5:F40 F42:F61">
    <cfRule type="cellIs" dxfId="67" priority="2" stopIfTrue="1" operator="between">
      <formula>0.009</formula>
      <formula>-0.009</formula>
    </cfRule>
  </conditionalFormatting>
  <conditionalFormatting sqref="F62:F95">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54"/>
  <sheetViews>
    <sheetView workbookViewId="0">
      <selection sqref="A1:G1"/>
    </sheetView>
  </sheetViews>
  <sheetFormatPr defaultColWidth="9.33203125" defaultRowHeight="10.199999999999999" x14ac:dyDescent="0.2"/>
  <cols>
    <col min="1" max="1" width="38.6640625" style="9" bestFit="1" customWidth="1"/>
    <col min="2" max="2" width="56.44140625" style="9" bestFit="1" customWidth="1"/>
    <col min="3" max="3" width="1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1117</v>
      </c>
      <c r="B1" s="85"/>
      <c r="C1" s="85"/>
      <c r="D1" s="85"/>
      <c r="E1" s="85"/>
      <c r="F1" s="85"/>
      <c r="G1" s="85"/>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1118</v>
      </c>
      <c r="B7" s="26" t="s">
        <v>1119</v>
      </c>
      <c r="C7" s="26" t="s">
        <v>1120</v>
      </c>
      <c r="D7" s="27">
        <v>1179</v>
      </c>
      <c r="E7" s="28">
        <v>2473.61274</v>
      </c>
      <c r="F7" s="29">
        <v>25.182871975954999</v>
      </c>
      <c r="G7" s="28">
        <v>9.3849999999999998</v>
      </c>
    </row>
    <row r="8" spans="1:9" x14ac:dyDescent="0.2">
      <c r="A8" s="30" t="s">
        <v>32</v>
      </c>
      <c r="B8" s="30"/>
      <c r="C8" s="30"/>
      <c r="D8" s="31"/>
      <c r="E8" s="32">
        <f>SUM(E6:E7)</f>
        <v>2473.61274</v>
      </c>
      <c r="F8" s="33">
        <f>SUM(F6:F7)</f>
        <v>25.182871975954999</v>
      </c>
      <c r="G8" s="32"/>
      <c r="H8" s="18"/>
      <c r="I8" s="18"/>
    </row>
    <row r="9" spans="1:9" x14ac:dyDescent="0.2">
      <c r="A9" s="26"/>
      <c r="B9" s="26"/>
      <c r="C9" s="26"/>
      <c r="D9" s="34"/>
      <c r="E9" s="28"/>
      <c r="F9" s="29"/>
      <c r="G9" s="28"/>
    </row>
    <row r="10" spans="1:9" x14ac:dyDescent="0.2">
      <c r="A10" s="30" t="s">
        <v>1121</v>
      </c>
      <c r="B10" s="26"/>
      <c r="C10" s="26"/>
      <c r="D10" s="34"/>
      <c r="E10" s="28"/>
      <c r="F10" s="29"/>
      <c r="G10" s="28"/>
    </row>
    <row r="11" spans="1:9" x14ac:dyDescent="0.2">
      <c r="A11" s="26" t="s">
        <v>1122</v>
      </c>
      <c r="B11" s="26" t="s">
        <v>1123</v>
      </c>
      <c r="C11" s="26" t="s">
        <v>1124</v>
      </c>
      <c r="D11" s="27">
        <v>600</v>
      </c>
      <c r="E11" s="28">
        <v>0</v>
      </c>
      <c r="F11" s="28">
        <v>0</v>
      </c>
      <c r="G11" s="28">
        <v>0</v>
      </c>
    </row>
    <row r="12" spans="1:9" x14ac:dyDescent="0.2">
      <c r="A12" s="26" t="s">
        <v>1125</v>
      </c>
      <c r="B12" s="26" t="s">
        <v>1126</v>
      </c>
      <c r="C12" s="26" t="s">
        <v>1124</v>
      </c>
      <c r="D12" s="27">
        <v>250</v>
      </c>
      <c r="E12" s="28">
        <v>0</v>
      </c>
      <c r="F12" s="28">
        <v>0</v>
      </c>
      <c r="G12" s="28">
        <v>0</v>
      </c>
    </row>
    <row r="13" spans="1:9" x14ac:dyDescent="0.2">
      <c r="A13" s="26" t="s">
        <v>1127</v>
      </c>
      <c r="B13" s="26" t="s">
        <v>1128</v>
      </c>
      <c r="C13" s="26" t="s">
        <v>1124</v>
      </c>
      <c r="D13" s="27">
        <v>250</v>
      </c>
      <c r="E13" s="28">
        <v>0</v>
      </c>
      <c r="F13" s="28">
        <v>0</v>
      </c>
      <c r="G13" s="28">
        <v>0</v>
      </c>
    </row>
    <row r="14" spans="1:9" x14ac:dyDescent="0.2">
      <c r="A14" s="30" t="s">
        <v>32</v>
      </c>
      <c r="B14" s="30"/>
      <c r="C14" s="30"/>
      <c r="D14" s="31"/>
      <c r="E14" s="32">
        <f>SUM(E10:E13)</f>
        <v>0</v>
      </c>
      <c r="F14" s="32">
        <f>SUM(F10:F13)</f>
        <v>0</v>
      </c>
      <c r="G14" s="32"/>
      <c r="H14" s="18"/>
      <c r="I14" s="18"/>
    </row>
    <row r="15" spans="1:9" x14ac:dyDescent="0.2">
      <c r="A15" s="26"/>
      <c r="B15" s="26"/>
      <c r="C15" s="26"/>
      <c r="D15" s="34"/>
      <c r="E15" s="28"/>
      <c r="F15" s="29"/>
      <c r="G15" s="28"/>
    </row>
    <row r="16" spans="1:9" x14ac:dyDescent="0.2">
      <c r="A16" s="30" t="s">
        <v>31</v>
      </c>
      <c r="B16" s="26"/>
      <c r="C16" s="26"/>
      <c r="D16" s="34"/>
      <c r="E16" s="28"/>
      <c r="F16" s="29"/>
      <c r="G16" s="28"/>
    </row>
    <row r="17" spans="1:9" x14ac:dyDescent="0.2">
      <c r="A17" s="26" t="s">
        <v>1129</v>
      </c>
      <c r="B17" s="26" t="s">
        <v>1130</v>
      </c>
      <c r="C17" s="26" t="s">
        <v>1131</v>
      </c>
      <c r="D17" s="27">
        <v>210760.05799999999</v>
      </c>
      <c r="E17" s="28">
        <v>7315.5237649999999</v>
      </c>
      <c r="F17" s="29">
        <v>74.476451156639399</v>
      </c>
      <c r="G17" s="28">
        <v>3.8433999999999999</v>
      </c>
    </row>
    <row r="18" spans="1:9" x14ac:dyDescent="0.2">
      <c r="A18" s="30" t="s">
        <v>32</v>
      </c>
      <c r="B18" s="30"/>
      <c r="C18" s="30"/>
      <c r="D18" s="31"/>
      <c r="E18" s="32">
        <f>SUM(E17:E17)</f>
        <v>7315.5237649999999</v>
      </c>
      <c r="F18" s="33">
        <f>SUM(F17:F17)</f>
        <v>74.476451156639399</v>
      </c>
      <c r="G18" s="32"/>
      <c r="H18" s="18"/>
      <c r="I18" s="18"/>
    </row>
    <row r="19" spans="1:9" x14ac:dyDescent="0.2">
      <c r="A19" s="26"/>
      <c r="B19" s="26"/>
      <c r="C19" s="26"/>
      <c r="D19" s="34"/>
      <c r="E19" s="28"/>
      <c r="F19" s="29"/>
      <c r="G19" s="28"/>
    </row>
    <row r="20" spans="1:9" x14ac:dyDescent="0.2">
      <c r="A20" s="30" t="s">
        <v>33</v>
      </c>
      <c r="B20" s="30"/>
      <c r="C20" s="30"/>
      <c r="D20" s="31"/>
      <c r="E20" s="32">
        <f>E8+E14+E18</f>
        <v>9789.1365050000004</v>
      </c>
      <c r="F20" s="33">
        <f>F8+F14+F18</f>
        <v>99.659323132594395</v>
      </c>
      <c r="G20" s="32"/>
      <c r="H20" s="18"/>
      <c r="I20" s="18"/>
    </row>
    <row r="21" spans="1:9" x14ac:dyDescent="0.2">
      <c r="A21" s="30"/>
      <c r="B21" s="30"/>
      <c r="C21" s="30"/>
      <c r="D21" s="31"/>
      <c r="E21" s="32"/>
      <c r="F21" s="33"/>
      <c r="G21" s="32"/>
      <c r="H21" s="18"/>
      <c r="I21" s="18"/>
    </row>
    <row r="22" spans="1:9" x14ac:dyDescent="0.2">
      <c r="A22" s="30" t="s">
        <v>35</v>
      </c>
      <c r="B22" s="30"/>
      <c r="C22" s="30"/>
      <c r="D22" s="31"/>
      <c r="E22" s="32">
        <f>E24-(E8+E14+E18)</f>
        <v>33.463325400000031</v>
      </c>
      <c r="F22" s="33">
        <f>F24-(F8+F14+F18)</f>
        <v>0.34067686740560532</v>
      </c>
      <c r="G22" s="32"/>
      <c r="H22" s="18"/>
      <c r="I22" s="18"/>
    </row>
    <row r="23" spans="1:9" x14ac:dyDescent="0.2">
      <c r="A23" s="30"/>
      <c r="B23" s="30"/>
      <c r="C23" s="30"/>
      <c r="D23" s="31"/>
      <c r="E23" s="32"/>
      <c r="F23" s="33"/>
      <c r="G23" s="32"/>
      <c r="H23" s="18"/>
      <c r="I23" s="18"/>
    </row>
    <row r="24" spans="1:9" x14ac:dyDescent="0.2">
      <c r="A24" s="35" t="s">
        <v>34</v>
      </c>
      <c r="B24" s="35"/>
      <c r="C24" s="35"/>
      <c r="D24" s="36"/>
      <c r="E24" s="37">
        <v>9822.5998304000004</v>
      </c>
      <c r="F24" s="38">
        <v>100</v>
      </c>
      <c r="G24" s="37"/>
      <c r="H24" s="18"/>
      <c r="I24" s="18"/>
    </row>
    <row r="26" spans="1:9" x14ac:dyDescent="0.2">
      <c r="A26" s="18" t="s">
        <v>36</v>
      </c>
    </row>
    <row r="27" spans="1:9" x14ac:dyDescent="0.2">
      <c r="A27" s="56" t="s">
        <v>1132</v>
      </c>
    </row>
    <row r="29" spans="1:9" x14ac:dyDescent="0.2">
      <c r="A29" s="18" t="s">
        <v>37</v>
      </c>
    </row>
    <row r="30" spans="1:9" x14ac:dyDescent="0.2">
      <c r="A30" s="18" t="s">
        <v>38</v>
      </c>
    </row>
    <row r="31" spans="1:9" x14ac:dyDescent="0.2">
      <c r="A31" s="18" t="s">
        <v>39</v>
      </c>
      <c r="B31" s="18"/>
      <c r="C31" s="39" t="s">
        <v>41</v>
      </c>
      <c r="D31" s="19" t="s">
        <v>40</v>
      </c>
    </row>
    <row r="32" spans="1:9" x14ac:dyDescent="0.2">
      <c r="A32" s="9" t="s">
        <v>59</v>
      </c>
      <c r="C32" s="40">
        <v>77.135499999999993</v>
      </c>
      <c r="D32" s="40">
        <v>92.926000000000002</v>
      </c>
    </row>
    <row r="33" spans="1:7" x14ac:dyDescent="0.2">
      <c r="A33" s="9" t="s">
        <v>81</v>
      </c>
      <c r="C33" s="40">
        <v>12.749700000000001</v>
      </c>
      <c r="D33" s="40">
        <v>15.3597</v>
      </c>
    </row>
    <row r="34" spans="1:7" x14ac:dyDescent="0.2">
      <c r="A34" s="9" t="s">
        <v>62</v>
      </c>
      <c r="C34" s="40">
        <v>82.456100000000006</v>
      </c>
      <c r="D34" s="40">
        <v>82.382099999999994</v>
      </c>
    </row>
    <row r="35" spans="1:7" x14ac:dyDescent="0.2">
      <c r="A35" s="9" t="s">
        <v>82</v>
      </c>
      <c r="C35" s="40">
        <v>13.8977</v>
      </c>
      <c r="D35" s="40">
        <v>13.885300000000001</v>
      </c>
    </row>
    <row r="37" spans="1:7" x14ac:dyDescent="0.2">
      <c r="A37" s="9" t="s">
        <v>42</v>
      </c>
    </row>
    <row r="39" spans="1:7" x14ac:dyDescent="0.2">
      <c r="A39" s="18" t="s">
        <v>43</v>
      </c>
      <c r="D39" s="41" t="s">
        <v>44</v>
      </c>
    </row>
    <row r="41" spans="1:7" x14ac:dyDescent="0.2">
      <c r="A41" s="18" t="s">
        <v>894</v>
      </c>
      <c r="D41" s="42">
        <v>1.24663652627397</v>
      </c>
      <c r="E41" s="13" t="s">
        <v>45</v>
      </c>
    </row>
    <row r="43" spans="1:7" x14ac:dyDescent="0.2">
      <c r="A43" s="18" t="s">
        <v>772</v>
      </c>
      <c r="D43" s="10" t="s">
        <v>44</v>
      </c>
    </row>
    <row r="44" spans="1:7" x14ac:dyDescent="0.2">
      <c r="A44" s="9" t="s">
        <v>770</v>
      </c>
    </row>
    <row r="45" spans="1:7" x14ac:dyDescent="0.2">
      <c r="A45" s="52" t="s">
        <v>1133</v>
      </c>
    </row>
    <row r="47" spans="1:7" ht="27" customHeight="1" x14ac:dyDescent="0.3">
      <c r="A47" s="94" t="s">
        <v>1134</v>
      </c>
      <c r="B47" s="95"/>
      <c r="C47" s="95"/>
      <c r="D47" s="95"/>
      <c r="E47" s="95"/>
      <c r="F47" s="95"/>
      <c r="G47" s="95"/>
    </row>
    <row r="49" spans="1:7" ht="48" customHeight="1" x14ac:dyDescent="0.3">
      <c r="A49" s="94" t="s">
        <v>1135</v>
      </c>
      <c r="B49" s="95"/>
      <c r="C49" s="95"/>
      <c r="D49" s="95"/>
      <c r="E49" s="95"/>
      <c r="F49" s="95"/>
      <c r="G49" s="95"/>
    </row>
    <row r="51" spans="1:7" ht="38.25" customHeight="1" x14ac:dyDescent="0.3">
      <c r="A51" s="94" t="s">
        <v>1136</v>
      </c>
      <c r="B51" s="95"/>
      <c r="C51" s="95"/>
      <c r="D51" s="95"/>
      <c r="E51" s="95"/>
      <c r="F51" s="95"/>
      <c r="G51" s="95"/>
    </row>
    <row r="52" spans="1:7" x14ac:dyDescent="0.2">
      <c r="A52" s="52" t="s">
        <v>1137</v>
      </c>
    </row>
    <row r="54" spans="1:7" ht="27" customHeight="1" x14ac:dyDescent="0.3">
      <c r="A54" s="94" t="s">
        <v>1138</v>
      </c>
      <c r="B54" s="95"/>
      <c r="C54" s="95"/>
      <c r="D54" s="95"/>
      <c r="E54" s="95"/>
      <c r="F54" s="95"/>
      <c r="G54" s="95"/>
    </row>
    <row r="56" spans="1:7" x14ac:dyDescent="0.2">
      <c r="A56" s="18" t="s">
        <v>1139</v>
      </c>
    </row>
    <row r="57" spans="1:7" x14ac:dyDescent="0.2">
      <c r="A57" s="18"/>
    </row>
    <row r="58" spans="1:7" x14ac:dyDescent="0.2">
      <c r="A58" s="49" t="s">
        <v>766</v>
      </c>
    </row>
    <row r="59" spans="1:7" x14ac:dyDescent="0.2">
      <c r="A59" s="49"/>
    </row>
    <row r="60" spans="1:7" x14ac:dyDescent="0.2">
      <c r="A60" s="50"/>
    </row>
    <row r="61" spans="1:7" x14ac:dyDescent="0.2">
      <c r="A61" s="51"/>
    </row>
    <row r="62" spans="1:7" x14ac:dyDescent="0.2">
      <c r="A62" s="51"/>
    </row>
    <row r="63" spans="1:7" x14ac:dyDescent="0.2">
      <c r="A63" s="51"/>
    </row>
    <row r="64" spans="1:7"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49" t="s">
        <v>1098</v>
      </c>
    </row>
    <row r="73" spans="1:1" x14ac:dyDescent="0.2">
      <c r="A73" s="51"/>
    </row>
    <row r="74" spans="1:1" x14ac:dyDescent="0.2">
      <c r="A74" s="49" t="s">
        <v>1214</v>
      </c>
    </row>
    <row r="75" spans="1:1" x14ac:dyDescent="0.2">
      <c r="A75" s="51"/>
    </row>
    <row r="76" spans="1:1" x14ac:dyDescent="0.2">
      <c r="A76" s="51"/>
    </row>
    <row r="77" spans="1:1" x14ac:dyDescent="0.2">
      <c r="A77" s="51"/>
    </row>
    <row r="78" spans="1:1" x14ac:dyDescent="0.2">
      <c r="A78" s="51"/>
    </row>
    <row r="79" spans="1:1" x14ac:dyDescent="0.2">
      <c r="A79" s="51"/>
    </row>
    <row r="80" spans="1:1" x14ac:dyDescent="0.2">
      <c r="A80" s="51"/>
    </row>
    <row r="81" spans="1:7" x14ac:dyDescent="0.2">
      <c r="A81" s="51"/>
    </row>
    <row r="82" spans="1:7" x14ac:dyDescent="0.2">
      <c r="A82" s="51"/>
    </row>
    <row r="83" spans="1:7" x14ac:dyDescent="0.2">
      <c r="A83" s="51"/>
    </row>
    <row r="84" spans="1:7" x14ac:dyDescent="0.2">
      <c r="A84" s="51"/>
    </row>
    <row r="85" spans="1:7" x14ac:dyDescent="0.2">
      <c r="A85" s="51"/>
    </row>
    <row r="86" spans="1:7" x14ac:dyDescent="0.2">
      <c r="A86" s="52"/>
    </row>
    <row r="87" spans="1:7" x14ac:dyDescent="0.2">
      <c r="A87" s="51"/>
    </row>
    <row r="88" spans="1:7" x14ac:dyDescent="0.2">
      <c r="A88" s="50"/>
    </row>
    <row r="89" spans="1:7" x14ac:dyDescent="0.2">
      <c r="A89" s="50"/>
    </row>
    <row r="90" spans="1:7" x14ac:dyDescent="0.2">
      <c r="A90" s="18" t="s">
        <v>802</v>
      </c>
    </row>
    <row r="92" spans="1:7" s="1" customFormat="1" ht="13.8" x14ac:dyDescent="0.2">
      <c r="A92" s="84" t="s">
        <v>1140</v>
      </c>
      <c r="B92" s="85"/>
      <c r="C92" s="85"/>
      <c r="D92" s="85"/>
      <c r="E92" s="85"/>
      <c r="F92" s="85"/>
      <c r="G92" s="85"/>
    </row>
    <row r="93" spans="1:7" x14ac:dyDescent="0.2">
      <c r="A93" s="18" t="s">
        <v>7</v>
      </c>
    </row>
    <row r="94" spans="1:7" s="1" customFormat="1" ht="17.7" customHeight="1" x14ac:dyDescent="0.2">
      <c r="A94" s="8" t="s">
        <v>2</v>
      </c>
      <c r="B94" s="8" t="s">
        <v>0</v>
      </c>
      <c r="C94" s="17" t="s">
        <v>825</v>
      </c>
      <c r="D94" s="16" t="s">
        <v>1</v>
      </c>
      <c r="E94" s="15" t="s">
        <v>3</v>
      </c>
      <c r="F94" s="15" t="s">
        <v>4</v>
      </c>
      <c r="G94" s="15" t="s">
        <v>6</v>
      </c>
    </row>
    <row r="95" spans="1:7" x14ac:dyDescent="0.2">
      <c r="A95" s="21" t="s">
        <v>47</v>
      </c>
      <c r="B95" s="22"/>
      <c r="C95" s="22"/>
      <c r="D95" s="23"/>
      <c r="E95" s="24"/>
      <c r="F95" s="25"/>
      <c r="G95" s="24"/>
    </row>
    <row r="96" spans="1:7" x14ac:dyDescent="0.2">
      <c r="A96" s="30" t="s">
        <v>48</v>
      </c>
      <c r="B96" s="26"/>
      <c r="C96" s="26"/>
      <c r="D96" s="34"/>
      <c r="E96" s="28"/>
      <c r="F96" s="29"/>
      <c r="G96" s="28"/>
    </row>
    <row r="97" spans="1:9" x14ac:dyDescent="0.2">
      <c r="A97" s="26" t="s">
        <v>1141</v>
      </c>
      <c r="B97" s="26" t="s">
        <v>1142</v>
      </c>
      <c r="C97" s="26" t="s">
        <v>1143</v>
      </c>
      <c r="D97" s="27">
        <v>940</v>
      </c>
      <c r="E97" s="28">
        <v>3290</v>
      </c>
      <c r="F97" s="29">
        <v>92.683136737024995</v>
      </c>
      <c r="G97" s="28">
        <v>4.165</v>
      </c>
    </row>
    <row r="98" spans="1:9" x14ac:dyDescent="0.2">
      <c r="A98" s="30" t="s">
        <v>32</v>
      </c>
      <c r="B98" s="30"/>
      <c r="C98" s="30"/>
      <c r="D98" s="31"/>
      <c r="E98" s="32">
        <f>SUM(E96:E97)</f>
        <v>3290</v>
      </c>
      <c r="F98" s="33">
        <f>SUM(F96:F97)</f>
        <v>92.683136737024995</v>
      </c>
      <c r="G98" s="32"/>
      <c r="H98" s="18"/>
      <c r="I98" s="18"/>
    </row>
    <row r="99" spans="1:9" x14ac:dyDescent="0.2">
      <c r="A99" s="26"/>
      <c r="B99" s="26"/>
      <c r="C99" s="26"/>
      <c r="D99" s="34"/>
      <c r="E99" s="28"/>
      <c r="F99" s="29"/>
      <c r="G99" s="28"/>
    </row>
    <row r="100" spans="1:9" x14ac:dyDescent="0.2">
      <c r="A100" s="30" t="s">
        <v>33</v>
      </c>
      <c r="B100" s="30"/>
      <c r="C100" s="30"/>
      <c r="D100" s="31"/>
      <c r="E100" s="32">
        <f>E98</f>
        <v>3290</v>
      </c>
      <c r="F100" s="33">
        <f>F98</f>
        <v>92.683136737024995</v>
      </c>
      <c r="G100" s="32"/>
      <c r="H100" s="18"/>
      <c r="I100" s="18"/>
    </row>
    <row r="101" spans="1:9" x14ac:dyDescent="0.2">
      <c r="A101" s="30"/>
      <c r="B101" s="30"/>
      <c r="C101" s="30"/>
      <c r="D101" s="31"/>
      <c r="E101" s="32"/>
      <c r="F101" s="33"/>
      <c r="G101" s="32"/>
      <c r="H101" s="18"/>
      <c r="I101" s="18"/>
    </row>
    <row r="102" spans="1:9" x14ac:dyDescent="0.2">
      <c r="A102" s="30" t="s">
        <v>35</v>
      </c>
      <c r="B102" s="30"/>
      <c r="C102" s="30"/>
      <c r="D102" s="31"/>
      <c r="E102" s="32">
        <f>E104-(E98)</f>
        <v>259.72880269999996</v>
      </c>
      <c r="F102" s="33">
        <f>F104-(F98)</f>
        <v>7.316863262975005</v>
      </c>
      <c r="G102" s="32"/>
      <c r="H102" s="18"/>
      <c r="I102" s="18"/>
    </row>
    <row r="103" spans="1:9" x14ac:dyDescent="0.2">
      <c r="A103" s="30"/>
      <c r="B103" s="30"/>
      <c r="C103" s="30"/>
      <c r="D103" s="31"/>
      <c r="E103" s="32"/>
      <c r="F103" s="33"/>
      <c r="G103" s="32"/>
      <c r="H103" s="18"/>
      <c r="I103" s="18"/>
    </row>
    <row r="104" spans="1:9" x14ac:dyDescent="0.2">
      <c r="A104" s="35" t="s">
        <v>34</v>
      </c>
      <c r="B104" s="35"/>
      <c r="C104" s="35"/>
      <c r="D104" s="36"/>
      <c r="E104" s="37">
        <v>3549.7288027</v>
      </c>
      <c r="F104" s="38">
        <v>100</v>
      </c>
      <c r="G104" s="37"/>
      <c r="H104" s="18"/>
      <c r="I104" s="18"/>
    </row>
    <row r="106" spans="1:9" x14ac:dyDescent="0.2">
      <c r="A106" s="18" t="s">
        <v>36</v>
      </c>
    </row>
    <row r="107" spans="1:9" x14ac:dyDescent="0.2">
      <c r="A107" s="18" t="s">
        <v>1144</v>
      </c>
    </row>
    <row r="108" spans="1:9" x14ac:dyDescent="0.2">
      <c r="A108" s="18" t="s">
        <v>1145</v>
      </c>
    </row>
    <row r="110" spans="1:9" x14ac:dyDescent="0.2">
      <c r="A110" s="18" t="s">
        <v>37</v>
      </c>
    </row>
    <row r="111" spans="1:9" x14ac:dyDescent="0.2">
      <c r="A111" s="18" t="s">
        <v>38</v>
      </c>
    </row>
    <row r="112" spans="1:9" x14ac:dyDescent="0.2">
      <c r="A112" s="18" t="s">
        <v>39</v>
      </c>
      <c r="B112" s="18"/>
      <c r="C112" s="39" t="s">
        <v>41</v>
      </c>
      <c r="D112" s="19" t="s">
        <v>40</v>
      </c>
    </row>
    <row r="113" spans="1:7" x14ac:dyDescent="0.2">
      <c r="A113" s="9" t="s">
        <v>59</v>
      </c>
      <c r="C113" s="40">
        <v>0</v>
      </c>
      <c r="D113" s="40">
        <v>0.76300000000000001</v>
      </c>
    </row>
    <row r="114" spans="1:7" x14ac:dyDescent="0.2">
      <c r="A114" s="9" t="s">
        <v>81</v>
      </c>
      <c r="C114" s="40">
        <v>0</v>
      </c>
      <c r="D114" s="40">
        <v>0.1285</v>
      </c>
    </row>
    <row r="115" spans="1:7" x14ac:dyDescent="0.2">
      <c r="A115" s="9" t="s">
        <v>62</v>
      </c>
      <c r="C115" s="40">
        <v>0</v>
      </c>
      <c r="D115" s="40">
        <v>0.80730000000000002</v>
      </c>
    </row>
    <row r="116" spans="1:7" x14ac:dyDescent="0.2">
      <c r="A116" s="9" t="s">
        <v>82</v>
      </c>
      <c r="C116" s="40">
        <v>0</v>
      </c>
      <c r="D116" s="40">
        <v>0.1386</v>
      </c>
    </row>
    <row r="118" spans="1:7" x14ac:dyDescent="0.2">
      <c r="A118" s="9" t="s">
        <v>42</v>
      </c>
    </row>
    <row r="120" spans="1:7" x14ac:dyDescent="0.2">
      <c r="A120" s="18" t="s">
        <v>1213</v>
      </c>
      <c r="D120" s="41" t="s">
        <v>44</v>
      </c>
    </row>
    <row r="121" spans="1:7" x14ac:dyDescent="0.2">
      <c r="A121" s="9" t="s">
        <v>770</v>
      </c>
    </row>
    <row r="122" spans="1:7" x14ac:dyDescent="0.2">
      <c r="A122" s="52" t="s">
        <v>1133</v>
      </c>
    </row>
    <row r="124" spans="1:7" s="1" customFormat="1" ht="13.8" x14ac:dyDescent="0.2">
      <c r="A124" s="84" t="s">
        <v>1146</v>
      </c>
      <c r="B124" s="85"/>
      <c r="C124" s="85"/>
      <c r="D124" s="85"/>
      <c r="E124" s="85"/>
      <c r="F124" s="85"/>
      <c r="G124" s="85"/>
    </row>
    <row r="125" spans="1:7" x14ac:dyDescent="0.2">
      <c r="A125" s="18" t="s">
        <v>7</v>
      </c>
    </row>
    <row r="126" spans="1:7" s="1" customFormat="1" ht="17.7" customHeight="1" x14ac:dyDescent="0.2">
      <c r="A126" s="8" t="s">
        <v>2</v>
      </c>
      <c r="B126" s="8" t="s">
        <v>0</v>
      </c>
      <c r="C126" s="17" t="s">
        <v>825</v>
      </c>
      <c r="D126" s="16" t="s">
        <v>1</v>
      </c>
      <c r="E126" s="15" t="s">
        <v>3</v>
      </c>
      <c r="F126" s="15" t="s">
        <v>4</v>
      </c>
      <c r="G126" s="15" t="s">
        <v>6</v>
      </c>
    </row>
    <row r="127" spans="1:7" x14ac:dyDescent="0.2">
      <c r="A127" s="21" t="s">
        <v>47</v>
      </c>
      <c r="B127" s="22"/>
      <c r="C127" s="22"/>
      <c r="D127" s="23"/>
      <c r="E127" s="24"/>
      <c r="F127" s="25"/>
      <c r="G127" s="24"/>
    </row>
    <row r="128" spans="1:7" x14ac:dyDescent="0.2">
      <c r="A128" s="30" t="s">
        <v>48</v>
      </c>
      <c r="B128" s="26"/>
      <c r="C128" s="26"/>
      <c r="D128" s="34"/>
      <c r="E128" s="28"/>
      <c r="F128" s="29"/>
      <c r="G128" s="28"/>
    </row>
    <row r="129" spans="1:9" ht="20.399999999999999" x14ac:dyDescent="0.2">
      <c r="A129" s="26" t="s">
        <v>1147</v>
      </c>
      <c r="B129" s="26" t="s">
        <v>1148</v>
      </c>
      <c r="C129" s="59" t="s">
        <v>1149</v>
      </c>
      <c r="D129" s="27">
        <v>682</v>
      </c>
      <c r="E129" s="28">
        <v>0</v>
      </c>
      <c r="F129" s="29">
        <v>100</v>
      </c>
      <c r="G129" s="28">
        <v>0</v>
      </c>
    </row>
    <row r="130" spans="1:9" x14ac:dyDescent="0.2">
      <c r="A130" s="30" t="s">
        <v>32</v>
      </c>
      <c r="B130" s="30"/>
      <c r="C130" s="30"/>
      <c r="D130" s="31"/>
      <c r="E130" s="32">
        <v>0</v>
      </c>
      <c r="F130" s="33">
        <v>100</v>
      </c>
      <c r="G130" s="32"/>
      <c r="H130" s="18"/>
      <c r="I130" s="18"/>
    </row>
    <row r="131" spans="1:9" x14ac:dyDescent="0.2">
      <c r="A131" s="26"/>
      <c r="B131" s="26"/>
      <c r="C131" s="26"/>
      <c r="D131" s="34"/>
      <c r="E131" s="28"/>
      <c r="F131" s="29"/>
      <c r="G131" s="28"/>
    </row>
    <row r="132" spans="1:9" x14ac:dyDescent="0.2">
      <c r="A132" s="30" t="s">
        <v>33</v>
      </c>
      <c r="B132" s="30"/>
      <c r="C132" s="30"/>
      <c r="D132" s="31"/>
      <c r="E132" s="32">
        <v>0</v>
      </c>
      <c r="F132" s="33">
        <v>100</v>
      </c>
      <c r="G132" s="32"/>
      <c r="H132" s="18"/>
      <c r="I132" s="18"/>
    </row>
    <row r="133" spans="1:9" x14ac:dyDescent="0.2">
      <c r="A133" s="30"/>
      <c r="B133" s="30"/>
      <c r="C133" s="30"/>
      <c r="D133" s="31"/>
      <c r="E133" s="32"/>
      <c r="F133" s="33"/>
      <c r="G133" s="32"/>
      <c r="H133" s="18"/>
      <c r="I133" s="18"/>
    </row>
    <row r="134" spans="1:9" x14ac:dyDescent="0.2">
      <c r="A134" s="30" t="s">
        <v>35</v>
      </c>
      <c r="B134" s="30"/>
      <c r="C134" s="30"/>
      <c r="D134" s="31"/>
      <c r="E134" s="32">
        <v>3.9999999999999998E-7</v>
      </c>
      <c r="F134" s="33">
        <v>0</v>
      </c>
      <c r="G134" s="32"/>
      <c r="H134" s="18"/>
      <c r="I134" s="18"/>
    </row>
    <row r="135" spans="1:9" x14ac:dyDescent="0.2">
      <c r="A135" s="30"/>
      <c r="B135" s="30"/>
      <c r="C135" s="30"/>
      <c r="D135" s="31"/>
      <c r="E135" s="32"/>
      <c r="F135" s="33"/>
      <c r="G135" s="32"/>
      <c r="H135" s="18"/>
      <c r="I135" s="18"/>
    </row>
    <row r="136" spans="1:9" x14ac:dyDescent="0.2">
      <c r="A136" s="35" t="s">
        <v>34</v>
      </c>
      <c r="B136" s="35"/>
      <c r="C136" s="35"/>
      <c r="D136" s="36"/>
      <c r="E136" s="37">
        <v>3.9999999999999998E-7</v>
      </c>
      <c r="F136" s="38">
        <v>100</v>
      </c>
      <c r="G136" s="37"/>
      <c r="H136" s="18"/>
      <c r="I136" s="18"/>
    </row>
    <row r="138" spans="1:9" x14ac:dyDescent="0.2">
      <c r="A138" s="18" t="s">
        <v>36</v>
      </c>
    </row>
    <row r="139" spans="1:9" x14ac:dyDescent="0.2">
      <c r="A139" s="18" t="s">
        <v>1144</v>
      </c>
    </row>
    <row r="140" spans="1:9" ht="23.25" customHeight="1" x14ac:dyDescent="0.2">
      <c r="A140" s="98" t="s">
        <v>1150</v>
      </c>
      <c r="B140" s="98"/>
      <c r="C140" s="98"/>
      <c r="D140" s="98"/>
      <c r="E140" s="98"/>
      <c r="F140" s="98"/>
      <c r="G140" s="98"/>
    </row>
    <row r="142" spans="1:9" x14ac:dyDescent="0.2">
      <c r="A142" s="18" t="s">
        <v>37</v>
      </c>
    </row>
    <row r="143" spans="1:9" x14ac:dyDescent="0.2">
      <c r="A143" s="18" t="s">
        <v>38</v>
      </c>
    </row>
    <row r="144" spans="1:9" x14ac:dyDescent="0.2">
      <c r="A144" s="18" t="s">
        <v>39</v>
      </c>
      <c r="B144" s="18"/>
      <c r="C144" s="39" t="s">
        <v>41</v>
      </c>
      <c r="D144" s="19" t="s">
        <v>40</v>
      </c>
    </row>
    <row r="145" spans="1:4" x14ac:dyDescent="0.2">
      <c r="A145" s="9" t="s">
        <v>59</v>
      </c>
      <c r="C145" s="40">
        <v>0</v>
      </c>
      <c r="D145" s="40">
        <v>0</v>
      </c>
    </row>
    <row r="146" spans="1:4" x14ac:dyDescent="0.2">
      <c r="A146" s="9" t="s">
        <v>81</v>
      </c>
      <c r="C146" s="40">
        <v>0</v>
      </c>
      <c r="D146" s="40">
        <v>0</v>
      </c>
    </row>
    <row r="147" spans="1:4" x14ac:dyDescent="0.2">
      <c r="A147" s="9" t="s">
        <v>62</v>
      </c>
      <c r="C147" s="40">
        <v>0</v>
      </c>
      <c r="D147" s="40">
        <v>0</v>
      </c>
    </row>
    <row r="148" spans="1:4" x14ac:dyDescent="0.2">
      <c r="A148" s="9" t="s">
        <v>82</v>
      </c>
      <c r="C148" s="40">
        <v>0</v>
      </c>
      <c r="D148" s="40">
        <v>0</v>
      </c>
    </row>
    <row r="150" spans="1:4" x14ac:dyDescent="0.2">
      <c r="A150" s="9" t="s">
        <v>42</v>
      </c>
    </row>
    <row r="152" spans="1:4" x14ac:dyDescent="0.2">
      <c r="A152" s="18" t="s">
        <v>1213</v>
      </c>
      <c r="D152" s="41" t="s">
        <v>44</v>
      </c>
    </row>
    <row r="153" spans="1:4" x14ac:dyDescent="0.2">
      <c r="A153" s="9" t="s">
        <v>770</v>
      </c>
    </row>
    <row r="154" spans="1:4" x14ac:dyDescent="0.2">
      <c r="A154" s="52" t="s">
        <v>1133</v>
      </c>
    </row>
  </sheetData>
  <mergeCells count="8">
    <mergeCell ref="A124:G124"/>
    <mergeCell ref="A140:G140"/>
    <mergeCell ref="A1:G1"/>
    <mergeCell ref="A47:G47"/>
    <mergeCell ref="A49:G49"/>
    <mergeCell ref="A51:G51"/>
    <mergeCell ref="A54:G54"/>
    <mergeCell ref="A92:G92"/>
  </mergeCells>
  <conditionalFormatting sqref="F2:F3 F5:F10 F127:F128 F48 F50 F52:F53 F15:F46 F55:F91 F93 F95:F123 F125 F137 F141:F65563">
    <cfRule type="cellIs" dxfId="14" priority="3" stopIfTrue="1" operator="between">
      <formula>0.009</formula>
      <formula>-0.009</formula>
    </cfRule>
  </conditionalFormatting>
  <conditionalFormatting sqref="F129:F133 F135:F136">
    <cfRule type="cellIs" dxfId="13" priority="2" stopIfTrue="1" operator="between">
      <formula>0.009</formula>
      <formula>-0.009</formula>
    </cfRule>
  </conditionalFormatting>
  <conditionalFormatting sqref="F138:F139">
    <cfRule type="cellIs" dxfId="12" priority="1" stopIfTrue="1" operator="between">
      <formula>0.009</formula>
      <formula>-0.009</formula>
    </cfRule>
  </conditionalFormatting>
  <hyperlinks>
    <hyperlink ref="A45" r:id="rId1" tooltip="https://www.franklintempletonindia.com/investor/reports" xr:uid="{00000000-0004-0000-2700-000000000000}"/>
    <hyperlink ref="A52" r:id="rId2" tooltip="https://www.franklintempletonindia.com/downloadsServlet/pdf/fair-valuation-reliance-big-reliance-infra-november-4-2020-kgox4tfq" xr:uid="{00000000-0004-0000-2700-000001000000}"/>
    <hyperlink ref="A122" r:id="rId3" tooltip="https://www.franklintempletonindia.com/investor/reports" xr:uid="{00000000-0004-0000-2700-000002000000}"/>
    <hyperlink ref="A154" r:id="rId4" tooltip="https://www.franklintempletonindia.com/investor/reports" xr:uid="{00000000-0004-0000-27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11"/>
  <sheetViews>
    <sheetView workbookViewId="0">
      <selection sqref="A1:G1"/>
    </sheetView>
  </sheetViews>
  <sheetFormatPr defaultColWidth="9.33203125" defaultRowHeight="10.199999999999999" x14ac:dyDescent="0.2"/>
  <cols>
    <col min="1" max="1" width="38.6640625" style="9" bestFit="1" customWidth="1"/>
    <col min="2" max="2" width="45.6640625" style="9" customWidth="1"/>
    <col min="3" max="3" width="1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1151</v>
      </c>
      <c r="B1" s="85"/>
      <c r="C1" s="85"/>
      <c r="D1" s="85"/>
      <c r="E1" s="85"/>
      <c r="F1" s="85"/>
      <c r="G1" s="85"/>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31</v>
      </c>
      <c r="B5" s="22"/>
      <c r="C5" s="22"/>
      <c r="D5" s="23"/>
      <c r="E5" s="24"/>
      <c r="F5" s="25"/>
      <c r="G5" s="24"/>
    </row>
    <row r="6" spans="1:9" x14ac:dyDescent="0.2">
      <c r="A6" s="26" t="s">
        <v>1129</v>
      </c>
      <c r="B6" s="26" t="s">
        <v>1130</v>
      </c>
      <c r="C6" s="26" t="s">
        <v>1131</v>
      </c>
      <c r="D6" s="27">
        <v>145773.29199999999</v>
      </c>
      <c r="E6" s="28">
        <v>5059.8201209999997</v>
      </c>
      <c r="F6" s="29">
        <v>100.10205347348101</v>
      </c>
      <c r="G6" s="28">
        <v>3.8433999999999999</v>
      </c>
    </row>
    <row r="7" spans="1:9" x14ac:dyDescent="0.2">
      <c r="A7" s="30" t="s">
        <v>32</v>
      </c>
      <c r="B7" s="30"/>
      <c r="C7" s="30"/>
      <c r="D7" s="31"/>
      <c r="E7" s="32">
        <f>SUM(E6:E6)</f>
        <v>5059.8201209999997</v>
      </c>
      <c r="F7" s="33">
        <f>SUM(F6:F6)</f>
        <v>100.10205347348101</v>
      </c>
      <c r="G7" s="32"/>
      <c r="H7" s="18"/>
      <c r="I7" s="18"/>
    </row>
    <row r="8" spans="1:9" x14ac:dyDescent="0.2">
      <c r="A8" s="26"/>
      <c r="B8" s="26"/>
      <c r="C8" s="26"/>
      <c r="D8" s="34"/>
      <c r="E8" s="28"/>
      <c r="F8" s="29"/>
      <c r="G8" s="28"/>
    </row>
    <row r="9" spans="1:9" x14ac:dyDescent="0.2">
      <c r="A9" s="30" t="s">
        <v>33</v>
      </c>
      <c r="B9" s="30"/>
      <c r="C9" s="30"/>
      <c r="D9" s="31"/>
      <c r="E9" s="32">
        <f>E7</f>
        <v>5059.8201209999997</v>
      </c>
      <c r="F9" s="33">
        <f>F7</f>
        <v>100.10205347348101</v>
      </c>
      <c r="G9" s="32"/>
      <c r="H9" s="18"/>
      <c r="I9" s="18"/>
    </row>
    <row r="10" spans="1:9" x14ac:dyDescent="0.2">
      <c r="A10" s="30"/>
      <c r="B10" s="30"/>
      <c r="C10" s="30"/>
      <c r="D10" s="31"/>
      <c r="E10" s="32"/>
      <c r="F10" s="33"/>
      <c r="G10" s="32"/>
      <c r="H10" s="18"/>
      <c r="I10" s="18"/>
    </row>
    <row r="11" spans="1:9" x14ac:dyDescent="0.2">
      <c r="A11" s="30" t="s">
        <v>35</v>
      </c>
      <c r="B11" s="30"/>
      <c r="C11" s="30"/>
      <c r="D11" s="31"/>
      <c r="E11" s="32">
        <f>E13-(E7)</f>
        <v>-5.1584578000001784</v>
      </c>
      <c r="F11" s="33">
        <f>F13-(F7)</f>
        <v>-0.10205347348100702</v>
      </c>
      <c r="G11" s="32"/>
      <c r="H11" s="18"/>
      <c r="I11" s="18"/>
    </row>
    <row r="12" spans="1:9" x14ac:dyDescent="0.2">
      <c r="A12" s="30"/>
      <c r="B12" s="30"/>
      <c r="C12" s="30"/>
      <c r="D12" s="31"/>
      <c r="E12" s="32"/>
      <c r="F12" s="33"/>
      <c r="G12" s="32"/>
      <c r="H12" s="18"/>
      <c r="I12" s="18"/>
    </row>
    <row r="13" spans="1:9" x14ac:dyDescent="0.2">
      <c r="A13" s="35" t="s">
        <v>34</v>
      </c>
      <c r="B13" s="35"/>
      <c r="C13" s="35"/>
      <c r="D13" s="36"/>
      <c r="E13" s="37">
        <v>5054.6616631999996</v>
      </c>
      <c r="F13" s="38">
        <v>100</v>
      </c>
      <c r="G13" s="37"/>
      <c r="H13" s="18"/>
      <c r="I13" s="18"/>
    </row>
    <row r="15" spans="1:9" x14ac:dyDescent="0.2">
      <c r="A15" s="18" t="s">
        <v>37</v>
      </c>
    </row>
    <row r="16" spans="1:9" x14ac:dyDescent="0.2">
      <c r="A16" s="18" t="s">
        <v>38</v>
      </c>
    </row>
    <row r="17" spans="1:5" x14ac:dyDescent="0.2">
      <c r="A17" s="18" t="s">
        <v>39</v>
      </c>
      <c r="B17" s="18"/>
      <c r="C17" s="39" t="s">
        <v>41</v>
      </c>
      <c r="D17" s="19" t="s">
        <v>40</v>
      </c>
    </row>
    <row r="18" spans="1:5" x14ac:dyDescent="0.2">
      <c r="A18" s="9" t="s">
        <v>59</v>
      </c>
      <c r="C18" s="40">
        <v>25.359000000000002</v>
      </c>
      <c r="D18" s="40">
        <v>32.146599999999999</v>
      </c>
    </row>
    <row r="19" spans="1:5" x14ac:dyDescent="0.2">
      <c r="A19" s="9" t="s">
        <v>60</v>
      </c>
      <c r="C19" s="40">
        <v>11.693</v>
      </c>
      <c r="D19" s="40">
        <v>14.822800000000001</v>
      </c>
    </row>
    <row r="20" spans="1:5" x14ac:dyDescent="0.2">
      <c r="A20" s="9" t="s">
        <v>61</v>
      </c>
      <c r="C20" s="40">
        <v>11.484299999999999</v>
      </c>
      <c r="D20" s="40">
        <v>14.5581</v>
      </c>
    </row>
    <row r="21" spans="1:5" x14ac:dyDescent="0.2">
      <c r="A21" s="9" t="s">
        <v>62</v>
      </c>
      <c r="C21" s="40">
        <v>26.044699999999999</v>
      </c>
      <c r="D21" s="40">
        <v>28.2807</v>
      </c>
    </row>
    <row r="22" spans="1:5" x14ac:dyDescent="0.2">
      <c r="A22" s="9" t="s">
        <v>63</v>
      </c>
      <c r="C22" s="40">
        <v>12.104200000000001</v>
      </c>
      <c r="D22" s="40">
        <v>13.1434</v>
      </c>
    </row>
    <row r="23" spans="1:5" x14ac:dyDescent="0.2">
      <c r="A23" s="9" t="s">
        <v>64</v>
      </c>
      <c r="C23" s="40">
        <v>11.8947</v>
      </c>
      <c r="D23" s="40">
        <v>12.915900000000001</v>
      </c>
    </row>
    <row r="25" spans="1:5" x14ac:dyDescent="0.2">
      <c r="A25" s="9" t="s">
        <v>42</v>
      </c>
    </row>
    <row r="27" spans="1:5" x14ac:dyDescent="0.2">
      <c r="A27" s="18" t="s">
        <v>43</v>
      </c>
      <c r="D27" s="41" t="s">
        <v>44</v>
      </c>
    </row>
    <row r="29" spans="1:5" x14ac:dyDescent="0.2">
      <c r="A29" s="18" t="s">
        <v>894</v>
      </c>
      <c r="D29" s="42">
        <v>8.2275660000000004E-3</v>
      </c>
      <c r="E29" s="13" t="s">
        <v>45</v>
      </c>
    </row>
    <row r="31" spans="1:5" x14ac:dyDescent="0.2">
      <c r="A31" s="18" t="s">
        <v>772</v>
      </c>
      <c r="D31" s="10" t="s">
        <v>44</v>
      </c>
    </row>
    <row r="32" spans="1:5" x14ac:dyDescent="0.2">
      <c r="A32" s="9" t="s">
        <v>770</v>
      </c>
    </row>
    <row r="33" spans="1:7" x14ac:dyDescent="0.2">
      <c r="A33" s="52" t="s">
        <v>1133</v>
      </c>
    </row>
    <row r="35" spans="1:7" ht="24" customHeight="1" x14ac:dyDescent="0.3">
      <c r="A35" s="94" t="s">
        <v>1152</v>
      </c>
      <c r="B35" s="95"/>
      <c r="C35" s="95"/>
      <c r="D35" s="95"/>
      <c r="E35" s="95"/>
      <c r="F35" s="95"/>
      <c r="G35" s="95"/>
    </row>
    <row r="37" spans="1:7" ht="48.75" customHeight="1" x14ac:dyDescent="0.3">
      <c r="A37" s="94" t="s">
        <v>1153</v>
      </c>
      <c r="B37" s="95"/>
      <c r="C37" s="95"/>
      <c r="D37" s="95"/>
      <c r="E37" s="95"/>
      <c r="F37" s="95"/>
      <c r="G37" s="95"/>
    </row>
    <row r="38" spans="1:7" x14ac:dyDescent="0.2">
      <c r="A38" s="52" t="s">
        <v>1137</v>
      </c>
    </row>
    <row r="40" spans="1:7" ht="29.25" customHeight="1" x14ac:dyDescent="0.3">
      <c r="A40" s="94" t="s">
        <v>1154</v>
      </c>
      <c r="B40" s="95"/>
      <c r="C40" s="95"/>
      <c r="D40" s="95"/>
      <c r="E40" s="95"/>
      <c r="F40" s="95"/>
      <c r="G40" s="95"/>
    </row>
    <row r="42" spans="1:7" x14ac:dyDescent="0.2">
      <c r="A42" s="18" t="s">
        <v>814</v>
      </c>
    </row>
    <row r="43" spans="1:7" x14ac:dyDescent="0.2">
      <c r="A43" s="18"/>
    </row>
    <row r="44" spans="1:7" x14ac:dyDescent="0.2">
      <c r="A44" s="18"/>
    </row>
    <row r="45" spans="1:7" x14ac:dyDescent="0.2">
      <c r="A45" s="49" t="s">
        <v>766</v>
      </c>
    </row>
    <row r="46" spans="1:7" x14ac:dyDescent="0.2">
      <c r="A46" s="50"/>
    </row>
    <row r="47" spans="1:7" x14ac:dyDescent="0.2">
      <c r="A47" s="51"/>
    </row>
    <row r="48" spans="1:7"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49" t="s">
        <v>1155</v>
      </c>
    </row>
    <row r="60" spans="1:1" x14ac:dyDescent="0.2">
      <c r="A60" s="51"/>
    </row>
    <row r="61" spans="1:1" x14ac:dyDescent="0.2">
      <c r="A61" s="49" t="s">
        <v>766</v>
      </c>
    </row>
    <row r="62" spans="1:1" x14ac:dyDescent="0.2">
      <c r="A62" s="51"/>
    </row>
    <row r="63" spans="1:1" x14ac:dyDescent="0.2">
      <c r="A63" s="51"/>
    </row>
    <row r="64" spans="1:1" x14ac:dyDescent="0.2">
      <c r="A64" s="51"/>
    </row>
    <row r="65" spans="1:7" x14ac:dyDescent="0.2">
      <c r="A65" s="51"/>
    </row>
    <row r="66" spans="1:7" x14ac:dyDescent="0.2">
      <c r="A66" s="51"/>
    </row>
    <row r="67" spans="1:7" x14ac:dyDescent="0.2">
      <c r="A67" s="51"/>
    </row>
    <row r="68" spans="1:7" x14ac:dyDescent="0.2">
      <c r="A68" s="51"/>
    </row>
    <row r="69" spans="1:7" x14ac:dyDescent="0.2">
      <c r="A69" s="51"/>
    </row>
    <row r="70" spans="1:7" x14ac:dyDescent="0.2">
      <c r="A70" s="51"/>
    </row>
    <row r="71" spans="1:7" x14ac:dyDescent="0.2">
      <c r="A71" s="51"/>
    </row>
    <row r="72" spans="1:7" x14ac:dyDescent="0.2">
      <c r="A72" s="51"/>
    </row>
    <row r="73" spans="1:7" x14ac:dyDescent="0.2">
      <c r="A73" s="51"/>
    </row>
    <row r="74" spans="1:7" x14ac:dyDescent="0.2">
      <c r="A74" s="51"/>
    </row>
    <row r="75" spans="1:7" x14ac:dyDescent="0.2">
      <c r="A75" s="50"/>
    </row>
    <row r="76" spans="1:7" x14ac:dyDescent="0.2">
      <c r="A76" s="50"/>
    </row>
    <row r="77" spans="1:7" x14ac:dyDescent="0.2">
      <c r="A77" s="18" t="s">
        <v>802</v>
      </c>
    </row>
    <row r="78" spans="1:7" x14ac:dyDescent="0.2">
      <c r="A78" s="18"/>
    </row>
    <row r="79" spans="1:7" s="1" customFormat="1" ht="13.8" x14ac:dyDescent="0.2">
      <c r="A79" s="84" t="s">
        <v>1156</v>
      </c>
      <c r="B79" s="85"/>
      <c r="C79" s="85"/>
      <c r="D79" s="85"/>
      <c r="E79" s="85"/>
      <c r="F79" s="85"/>
      <c r="G79" s="85"/>
    </row>
    <row r="80" spans="1:7" x14ac:dyDescent="0.2">
      <c r="A80" s="18" t="s">
        <v>7</v>
      </c>
    </row>
    <row r="81" spans="1:9" s="1" customFormat="1" ht="17.7" customHeight="1" x14ac:dyDescent="0.2">
      <c r="A81" s="8" t="s">
        <v>2</v>
      </c>
      <c r="B81" s="8" t="s">
        <v>0</v>
      </c>
      <c r="C81" s="17" t="s">
        <v>825</v>
      </c>
      <c r="D81" s="16" t="s">
        <v>1</v>
      </c>
      <c r="E81" s="15" t="s">
        <v>3</v>
      </c>
      <c r="F81" s="15" t="s">
        <v>4</v>
      </c>
      <c r="G81" s="15" t="s">
        <v>6</v>
      </c>
    </row>
    <row r="82" spans="1:9" x14ac:dyDescent="0.2">
      <c r="A82" s="21" t="s">
        <v>47</v>
      </c>
      <c r="B82" s="22"/>
      <c r="C82" s="22"/>
      <c r="D82" s="23"/>
      <c r="E82" s="24"/>
      <c r="F82" s="25"/>
      <c r="G82" s="24"/>
    </row>
    <row r="83" spans="1:9" x14ac:dyDescent="0.2">
      <c r="A83" s="30" t="s">
        <v>48</v>
      </c>
      <c r="B83" s="26"/>
      <c r="C83" s="26"/>
      <c r="D83" s="34"/>
      <c r="E83" s="28"/>
      <c r="F83" s="29"/>
      <c r="G83" s="28"/>
    </row>
    <row r="84" spans="1:9" x14ac:dyDescent="0.2">
      <c r="A84" s="26" t="s">
        <v>1141</v>
      </c>
      <c r="B84" s="26" t="s">
        <v>1142</v>
      </c>
      <c r="C84" s="26" t="s">
        <v>1143</v>
      </c>
      <c r="D84" s="27">
        <v>1510</v>
      </c>
      <c r="E84" s="28">
        <v>5285</v>
      </c>
      <c r="F84" s="29">
        <v>92.771216014443198</v>
      </c>
      <c r="G84" s="28">
        <v>4.165</v>
      </c>
    </row>
    <row r="85" spans="1:9" x14ac:dyDescent="0.2">
      <c r="A85" s="30" t="s">
        <v>32</v>
      </c>
      <c r="B85" s="30"/>
      <c r="C85" s="30"/>
      <c r="D85" s="31"/>
      <c r="E85" s="32">
        <f>SUM(E83:E84)</f>
        <v>5285</v>
      </c>
      <c r="F85" s="33">
        <f>SUM(F83:F84)</f>
        <v>92.771216014443198</v>
      </c>
      <c r="G85" s="32"/>
      <c r="H85" s="18"/>
      <c r="I85" s="18"/>
    </row>
    <row r="86" spans="1:9" x14ac:dyDescent="0.2">
      <c r="A86" s="26"/>
      <c r="B86" s="26"/>
      <c r="C86" s="26"/>
      <c r="D86" s="34"/>
      <c r="E86" s="28"/>
      <c r="F86" s="29"/>
      <c r="G86" s="28"/>
    </row>
    <row r="87" spans="1:9" x14ac:dyDescent="0.2">
      <c r="A87" s="30" t="s">
        <v>33</v>
      </c>
      <c r="B87" s="30"/>
      <c r="C87" s="30"/>
      <c r="D87" s="31"/>
      <c r="E87" s="32">
        <f>E85</f>
        <v>5285</v>
      </c>
      <c r="F87" s="33">
        <f>F85</f>
        <v>92.771216014443198</v>
      </c>
      <c r="G87" s="32"/>
      <c r="H87" s="18"/>
      <c r="I87" s="18"/>
    </row>
    <row r="88" spans="1:9" x14ac:dyDescent="0.2">
      <c r="A88" s="30"/>
      <c r="B88" s="30"/>
      <c r="C88" s="30"/>
      <c r="D88" s="31"/>
      <c r="E88" s="32"/>
      <c r="F88" s="33"/>
      <c r="G88" s="32"/>
      <c r="H88" s="18"/>
      <c r="I88" s="18"/>
    </row>
    <row r="89" spans="1:9" x14ac:dyDescent="0.2">
      <c r="A89" s="30" t="s">
        <v>35</v>
      </c>
      <c r="B89" s="30"/>
      <c r="C89" s="30"/>
      <c r="D89" s="31"/>
      <c r="E89" s="32">
        <f>E91-(E85)</f>
        <v>411.81009590000031</v>
      </c>
      <c r="F89" s="33">
        <f>F91-(F85)</f>
        <v>7.2287839855568023</v>
      </c>
      <c r="G89" s="32"/>
      <c r="H89" s="18"/>
      <c r="I89" s="18"/>
    </row>
    <row r="90" spans="1:9" x14ac:dyDescent="0.2">
      <c r="A90" s="30"/>
      <c r="B90" s="30"/>
      <c r="C90" s="30"/>
      <c r="D90" s="31"/>
      <c r="E90" s="32"/>
      <c r="F90" s="33"/>
      <c r="G90" s="32"/>
      <c r="H90" s="18"/>
      <c r="I90" s="18"/>
    </row>
    <row r="91" spans="1:9" x14ac:dyDescent="0.2">
      <c r="A91" s="35" t="s">
        <v>34</v>
      </c>
      <c r="B91" s="35"/>
      <c r="C91" s="35"/>
      <c r="D91" s="36"/>
      <c r="E91" s="37">
        <v>5696.8100959000003</v>
      </c>
      <c r="F91" s="38">
        <v>100</v>
      </c>
      <c r="G91" s="37"/>
      <c r="H91" s="18"/>
      <c r="I91" s="18"/>
    </row>
    <row r="93" spans="1:9" x14ac:dyDescent="0.2">
      <c r="A93" s="18" t="s">
        <v>36</v>
      </c>
    </row>
    <row r="94" spans="1:9" x14ac:dyDescent="0.2">
      <c r="A94" s="49" t="s">
        <v>1144</v>
      </c>
    </row>
    <row r="95" spans="1:9" x14ac:dyDescent="0.2">
      <c r="A95" s="18" t="s">
        <v>1145</v>
      </c>
    </row>
    <row r="97" spans="1:4" x14ac:dyDescent="0.2">
      <c r="A97" s="18" t="s">
        <v>37</v>
      </c>
    </row>
    <row r="98" spans="1:4" x14ac:dyDescent="0.2">
      <c r="A98" s="18" t="s">
        <v>38</v>
      </c>
    </row>
    <row r="99" spans="1:4" x14ac:dyDescent="0.2">
      <c r="A99" s="18" t="s">
        <v>39</v>
      </c>
      <c r="B99" s="18"/>
      <c r="C99" s="39" t="s">
        <v>41</v>
      </c>
      <c r="D99" s="19" t="s">
        <v>40</v>
      </c>
    </row>
    <row r="100" spans="1:4" x14ac:dyDescent="0.2">
      <c r="A100" s="9" t="s">
        <v>59</v>
      </c>
      <c r="C100" s="40">
        <v>0</v>
      </c>
      <c r="D100" s="40">
        <v>0.34260000000000002</v>
      </c>
    </row>
    <row r="101" spans="1:4" x14ac:dyDescent="0.2">
      <c r="A101" s="9" t="s">
        <v>60</v>
      </c>
      <c r="C101" s="40">
        <v>0</v>
      </c>
      <c r="D101" s="40">
        <v>0.15790000000000001</v>
      </c>
    </row>
    <row r="102" spans="1:4" x14ac:dyDescent="0.2">
      <c r="A102" s="9" t="s">
        <v>61</v>
      </c>
      <c r="C102" s="40">
        <v>0</v>
      </c>
      <c r="D102" s="40">
        <v>0.15509999999999999</v>
      </c>
    </row>
    <row r="103" spans="1:4" x14ac:dyDescent="0.2">
      <c r="A103" s="9" t="s">
        <v>62</v>
      </c>
      <c r="C103" s="40">
        <v>0</v>
      </c>
      <c r="D103" s="40">
        <v>0.35039999999999999</v>
      </c>
    </row>
    <row r="104" spans="1:4" x14ac:dyDescent="0.2">
      <c r="A104" s="9" t="s">
        <v>63</v>
      </c>
      <c r="C104" s="40">
        <v>0</v>
      </c>
      <c r="D104" s="40">
        <v>0.1628</v>
      </c>
    </row>
    <row r="105" spans="1:4" x14ac:dyDescent="0.2">
      <c r="A105" s="9" t="s">
        <v>64</v>
      </c>
      <c r="C105" s="40">
        <v>0</v>
      </c>
      <c r="D105" s="40">
        <v>0.16</v>
      </c>
    </row>
    <row r="107" spans="1:4" x14ac:dyDescent="0.2">
      <c r="A107" s="9" t="s">
        <v>42</v>
      </c>
    </row>
    <row r="109" spans="1:4" x14ac:dyDescent="0.2">
      <c r="A109" s="18" t="s">
        <v>1213</v>
      </c>
      <c r="D109" s="41" t="s">
        <v>44</v>
      </c>
    </row>
    <row r="110" spans="1:4" x14ac:dyDescent="0.2">
      <c r="A110" s="9" t="s">
        <v>770</v>
      </c>
    </row>
    <row r="111" spans="1:4" x14ac:dyDescent="0.2">
      <c r="A111" s="52" t="s">
        <v>1133</v>
      </c>
    </row>
  </sheetData>
  <mergeCells count="5">
    <mergeCell ref="A1:G1"/>
    <mergeCell ref="A35:G35"/>
    <mergeCell ref="A37:G37"/>
    <mergeCell ref="A40:G40"/>
    <mergeCell ref="A79:G79"/>
  </mergeCells>
  <conditionalFormatting sqref="F2:F3 F36 F38:F39 F41:F78 F5:F34 F80 F82:F65562">
    <cfRule type="cellIs" dxfId="11" priority="1" stopIfTrue="1" operator="between">
      <formula>0.009</formula>
      <formula>-0.009</formula>
    </cfRule>
  </conditionalFormatting>
  <hyperlinks>
    <hyperlink ref="A33" r:id="rId1" tooltip="https://www.franklintempletonindia.com/investor/reports" xr:uid="{00000000-0004-0000-2800-000000000000}"/>
    <hyperlink ref="A38" r:id="rId2" tooltip="https://www.franklintempletonindia.com/downloadsServlet/pdf/fair-valuation-reliance-big-reliance-infra-november-4-2020-kgox4tfq" xr:uid="{00000000-0004-0000-2800-000001000000}"/>
    <hyperlink ref="A111" r:id="rId3" tooltip="https://www.franklintempletonindia.com/investor/reports" xr:uid="{00000000-0004-0000-28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76"/>
  <sheetViews>
    <sheetView workbookViewId="0">
      <selection sqref="A1:G1"/>
    </sheetView>
  </sheetViews>
  <sheetFormatPr defaultColWidth="9.33203125" defaultRowHeight="10.199999999999999" x14ac:dyDescent="0.2"/>
  <cols>
    <col min="1" max="1" width="38.6640625" style="9" bestFit="1" customWidth="1"/>
    <col min="2" max="2" width="58" style="9" bestFit="1" customWidth="1"/>
    <col min="3" max="3" width="1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1157</v>
      </c>
      <c r="B1" s="85"/>
      <c r="C1" s="85"/>
      <c r="D1" s="85"/>
      <c r="E1" s="85"/>
      <c r="F1" s="85"/>
      <c r="G1" s="85"/>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1158</v>
      </c>
      <c r="B7" s="26" t="s">
        <v>1159</v>
      </c>
      <c r="C7" s="26" t="s">
        <v>1120</v>
      </c>
      <c r="D7" s="27">
        <v>11135</v>
      </c>
      <c r="E7" s="28">
        <v>23228.41172</v>
      </c>
      <c r="F7" s="29">
        <v>40.358858978321997</v>
      </c>
      <c r="G7" s="28">
        <v>8.9143000000000008</v>
      </c>
    </row>
    <row r="8" spans="1:9" x14ac:dyDescent="0.2">
      <c r="A8" s="26" t="s">
        <v>1160</v>
      </c>
      <c r="B8" s="26" t="s">
        <v>1161</v>
      </c>
      <c r="C8" s="26" t="s">
        <v>1120</v>
      </c>
      <c r="D8" s="27">
        <v>10675</v>
      </c>
      <c r="E8" s="28">
        <v>22099.7693</v>
      </c>
      <c r="F8" s="29">
        <v>38.397867378258702</v>
      </c>
      <c r="G8" s="28">
        <v>8.5798000000000005</v>
      </c>
    </row>
    <row r="9" spans="1:9" x14ac:dyDescent="0.2">
      <c r="A9" s="26" t="s">
        <v>1162</v>
      </c>
      <c r="B9" s="26" t="s">
        <v>1163</v>
      </c>
      <c r="C9" s="26" t="s">
        <v>1120</v>
      </c>
      <c r="D9" s="27">
        <v>2125</v>
      </c>
      <c r="E9" s="28">
        <v>4447.71425</v>
      </c>
      <c r="F9" s="29">
        <v>7.7278065480932998</v>
      </c>
      <c r="G9" s="28">
        <v>9.1997</v>
      </c>
    </row>
    <row r="10" spans="1:9" x14ac:dyDescent="0.2">
      <c r="A10" s="30" t="s">
        <v>32</v>
      </c>
      <c r="B10" s="30"/>
      <c r="C10" s="30"/>
      <c r="D10" s="31"/>
      <c r="E10" s="32">
        <f>SUM(E6:E9)</f>
        <v>49775.895270000001</v>
      </c>
      <c r="F10" s="33">
        <f>SUM(F6:F9)</f>
        <v>86.484532904673998</v>
      </c>
      <c r="G10" s="32"/>
      <c r="H10" s="18"/>
      <c r="I10" s="18"/>
    </row>
    <row r="11" spans="1:9" x14ac:dyDescent="0.2">
      <c r="A11" s="26"/>
      <c r="B11" s="26"/>
      <c r="C11" s="26"/>
      <c r="D11" s="34"/>
      <c r="E11" s="28"/>
      <c r="F11" s="29"/>
      <c r="G11" s="28"/>
    </row>
    <row r="12" spans="1:9" x14ac:dyDescent="0.2">
      <c r="A12" s="30" t="s">
        <v>1121</v>
      </c>
      <c r="B12" s="26"/>
      <c r="C12" s="26"/>
      <c r="D12" s="34"/>
      <c r="E12" s="28"/>
      <c r="F12" s="29"/>
      <c r="G12" s="28"/>
    </row>
    <row r="13" spans="1:9" x14ac:dyDescent="0.2">
      <c r="A13" s="26" t="s">
        <v>1125</v>
      </c>
      <c r="B13" s="26" t="s">
        <v>1126</v>
      </c>
      <c r="C13" s="26" t="s">
        <v>1124</v>
      </c>
      <c r="D13" s="27">
        <v>1000</v>
      </c>
      <c r="E13" s="28">
        <v>0</v>
      </c>
      <c r="F13" s="28">
        <v>0</v>
      </c>
      <c r="G13" s="28">
        <v>0</v>
      </c>
    </row>
    <row r="14" spans="1:9" x14ac:dyDescent="0.2">
      <c r="A14" s="26" t="s">
        <v>1164</v>
      </c>
      <c r="B14" s="26" t="s">
        <v>1165</v>
      </c>
      <c r="C14" s="26" t="s">
        <v>1124</v>
      </c>
      <c r="D14" s="27">
        <v>800</v>
      </c>
      <c r="E14" s="28">
        <v>0</v>
      </c>
      <c r="F14" s="28">
        <v>0</v>
      </c>
      <c r="G14" s="28">
        <v>0</v>
      </c>
    </row>
    <row r="15" spans="1:9" x14ac:dyDescent="0.2">
      <c r="A15" s="26" t="s">
        <v>1166</v>
      </c>
      <c r="B15" s="26" t="s">
        <v>1167</v>
      </c>
      <c r="C15" s="26" t="s">
        <v>1124</v>
      </c>
      <c r="D15" s="27">
        <v>350</v>
      </c>
      <c r="E15" s="28">
        <v>0</v>
      </c>
      <c r="F15" s="28">
        <v>0</v>
      </c>
      <c r="G15" s="28">
        <v>0</v>
      </c>
    </row>
    <row r="16" spans="1:9" x14ac:dyDescent="0.2">
      <c r="A16" s="26" t="s">
        <v>1168</v>
      </c>
      <c r="B16" s="26" t="s">
        <v>1169</v>
      </c>
      <c r="C16" s="26" t="s">
        <v>1124</v>
      </c>
      <c r="D16" s="27">
        <v>300</v>
      </c>
      <c r="E16" s="28">
        <v>0</v>
      </c>
      <c r="F16" s="28">
        <v>0</v>
      </c>
      <c r="G16" s="28">
        <v>0</v>
      </c>
    </row>
    <row r="17" spans="1:9" x14ac:dyDescent="0.2">
      <c r="A17" s="30" t="s">
        <v>32</v>
      </c>
      <c r="B17" s="30"/>
      <c r="C17" s="30"/>
      <c r="D17" s="31"/>
      <c r="E17" s="32">
        <f>SUM(E12:E16)</f>
        <v>0</v>
      </c>
      <c r="F17" s="32">
        <f>SUM(F12:F16)</f>
        <v>0</v>
      </c>
      <c r="G17" s="32"/>
      <c r="H17" s="18"/>
      <c r="I17" s="18"/>
    </row>
    <row r="18" spans="1:9" x14ac:dyDescent="0.2">
      <c r="A18" s="26"/>
      <c r="B18" s="26"/>
      <c r="C18" s="26"/>
      <c r="D18" s="34"/>
      <c r="E18" s="28"/>
      <c r="F18" s="29"/>
      <c r="G18" s="28"/>
    </row>
    <row r="19" spans="1:9" x14ac:dyDescent="0.2">
      <c r="A19" s="30" t="s">
        <v>31</v>
      </c>
      <c r="B19" s="26"/>
      <c r="C19" s="26"/>
      <c r="D19" s="34"/>
      <c r="E19" s="28"/>
      <c r="F19" s="29"/>
      <c r="G19" s="28"/>
    </row>
    <row r="20" spans="1:9" x14ac:dyDescent="0.2">
      <c r="A20" s="26" t="s">
        <v>1129</v>
      </c>
      <c r="B20" s="26" t="s">
        <v>1130</v>
      </c>
      <c r="C20" s="26" t="s">
        <v>1131</v>
      </c>
      <c r="D20" s="27">
        <v>161574.82800000001</v>
      </c>
      <c r="E20" s="28">
        <v>5608.2945950000003</v>
      </c>
      <c r="F20" s="29">
        <v>9.7442895965893701</v>
      </c>
      <c r="G20" s="28">
        <v>3.8433999999999999</v>
      </c>
    </row>
    <row r="21" spans="1:9" x14ac:dyDescent="0.2">
      <c r="A21" s="30" t="s">
        <v>32</v>
      </c>
      <c r="B21" s="30"/>
      <c r="C21" s="30"/>
      <c r="D21" s="31"/>
      <c r="E21" s="32">
        <f>SUM(E20:E20)</f>
        <v>5608.2945950000003</v>
      </c>
      <c r="F21" s="33">
        <f>SUM(F20:F20)</f>
        <v>9.7442895965893701</v>
      </c>
      <c r="G21" s="32"/>
      <c r="H21" s="18"/>
      <c r="I21" s="18"/>
    </row>
    <row r="22" spans="1:9" x14ac:dyDescent="0.2">
      <c r="A22" s="26"/>
      <c r="B22" s="26"/>
      <c r="C22" s="26"/>
      <c r="D22" s="34"/>
      <c r="E22" s="28"/>
      <c r="F22" s="29"/>
      <c r="G22" s="28"/>
    </row>
    <row r="23" spans="1:9" x14ac:dyDescent="0.2">
      <c r="A23" s="30" t="s">
        <v>33</v>
      </c>
      <c r="B23" s="30"/>
      <c r="C23" s="30"/>
      <c r="D23" s="31"/>
      <c r="E23" s="32">
        <f>E10+E17+E21</f>
        <v>55384.189865</v>
      </c>
      <c r="F23" s="33">
        <f>F10+F17+F21</f>
        <v>96.228822501263366</v>
      </c>
      <c r="G23" s="32"/>
      <c r="H23" s="18"/>
      <c r="I23" s="18"/>
    </row>
    <row r="24" spans="1:9" x14ac:dyDescent="0.2">
      <c r="A24" s="30"/>
      <c r="B24" s="30"/>
      <c r="C24" s="30"/>
      <c r="D24" s="31"/>
      <c r="E24" s="32"/>
      <c r="F24" s="33"/>
      <c r="G24" s="32"/>
      <c r="H24" s="18"/>
      <c r="I24" s="18"/>
    </row>
    <row r="25" spans="1:9" x14ac:dyDescent="0.2">
      <c r="A25" s="30" t="s">
        <v>35</v>
      </c>
      <c r="B25" s="30"/>
      <c r="C25" s="30"/>
      <c r="D25" s="31"/>
      <c r="E25" s="32">
        <f>E27-(E10+E17+E21)</f>
        <v>2170.4891026999976</v>
      </c>
      <c r="F25" s="33">
        <f>F27-(F10+F17+F21)</f>
        <v>3.771177498736634</v>
      </c>
      <c r="G25" s="32"/>
      <c r="H25" s="18"/>
      <c r="I25" s="18"/>
    </row>
    <row r="26" spans="1:9" x14ac:dyDescent="0.2">
      <c r="A26" s="30"/>
      <c r="B26" s="30"/>
      <c r="C26" s="30"/>
      <c r="D26" s="31"/>
      <c r="E26" s="32"/>
      <c r="F26" s="33"/>
      <c r="G26" s="32"/>
      <c r="H26" s="18"/>
      <c r="I26" s="18"/>
    </row>
    <row r="27" spans="1:9" x14ac:dyDescent="0.2">
      <c r="A27" s="35" t="s">
        <v>34</v>
      </c>
      <c r="B27" s="35"/>
      <c r="C27" s="35"/>
      <c r="D27" s="36"/>
      <c r="E27" s="37">
        <v>57554.678967699998</v>
      </c>
      <c r="F27" s="38">
        <v>100</v>
      </c>
      <c r="G27" s="37"/>
      <c r="H27" s="18"/>
      <c r="I27" s="18"/>
    </row>
    <row r="29" spans="1:9" x14ac:dyDescent="0.2">
      <c r="A29" s="18" t="s">
        <v>36</v>
      </c>
    </row>
    <row r="30" spans="1:9" x14ac:dyDescent="0.2">
      <c r="A30" s="18" t="s">
        <v>1132</v>
      </c>
    </row>
    <row r="31" spans="1:9" x14ac:dyDescent="0.2">
      <c r="A31" s="18"/>
    </row>
    <row r="32" spans="1:9" x14ac:dyDescent="0.2">
      <c r="A32" s="18" t="s">
        <v>37</v>
      </c>
    </row>
    <row r="33" spans="1:4" x14ac:dyDescent="0.2">
      <c r="A33" s="18" t="s">
        <v>38</v>
      </c>
    </row>
    <row r="34" spans="1:4" x14ac:dyDescent="0.2">
      <c r="A34" s="18" t="s">
        <v>39</v>
      </c>
      <c r="B34" s="18"/>
      <c r="C34" s="39" t="s">
        <v>41</v>
      </c>
      <c r="D34" s="19" t="s">
        <v>40</v>
      </c>
    </row>
    <row r="35" spans="1:4" x14ac:dyDescent="0.2">
      <c r="A35" s="9" t="s">
        <v>945</v>
      </c>
      <c r="C35" s="40">
        <v>4383.2267000000002</v>
      </c>
      <c r="D35" s="40">
        <v>4705.1764000000003</v>
      </c>
    </row>
    <row r="36" spans="1:4" x14ac:dyDescent="0.2">
      <c r="A36" s="9" t="s">
        <v>1170</v>
      </c>
      <c r="C36" s="40">
        <v>1107.8356000000001</v>
      </c>
      <c r="D36" s="40">
        <v>1189.2065</v>
      </c>
    </row>
    <row r="37" spans="1:4" x14ac:dyDescent="0.2">
      <c r="A37" s="9" t="s">
        <v>947</v>
      </c>
      <c r="C37" s="40">
        <v>1223.1053999999999</v>
      </c>
      <c r="D37" s="40">
        <v>1312.9429</v>
      </c>
    </row>
    <row r="38" spans="1:4" x14ac:dyDescent="0.2">
      <c r="A38" s="9" t="s">
        <v>948</v>
      </c>
      <c r="C38" s="40">
        <v>1272.4076</v>
      </c>
      <c r="D38" s="40">
        <v>1365.8665000000001</v>
      </c>
    </row>
    <row r="39" spans="1:4" x14ac:dyDescent="0.2">
      <c r="A39" s="9" t="s">
        <v>1171</v>
      </c>
      <c r="C39" s="40">
        <v>3627.9868000000001</v>
      </c>
      <c r="D39" s="40">
        <v>3891.6057999999998</v>
      </c>
    </row>
    <row r="40" spans="1:4" x14ac:dyDescent="0.2">
      <c r="A40" s="9" t="s">
        <v>949</v>
      </c>
      <c r="C40" s="40">
        <v>4666.6264000000001</v>
      </c>
      <c r="D40" s="40">
        <v>4722.7748000000001</v>
      </c>
    </row>
    <row r="41" spans="1:4" x14ac:dyDescent="0.2">
      <c r="A41" s="9" t="s">
        <v>1172</v>
      </c>
      <c r="C41" s="40">
        <v>1119.8579999999999</v>
      </c>
      <c r="D41" s="40">
        <v>1133.3322000000001</v>
      </c>
    </row>
    <row r="42" spans="1:4" x14ac:dyDescent="0.2">
      <c r="A42" s="9" t="s">
        <v>951</v>
      </c>
      <c r="C42" s="40">
        <v>1323.3787</v>
      </c>
      <c r="D42" s="40">
        <v>1339.3014000000001</v>
      </c>
    </row>
    <row r="43" spans="1:4" x14ac:dyDescent="0.2">
      <c r="A43" s="9" t="s">
        <v>952</v>
      </c>
      <c r="C43" s="40">
        <v>1378.5925999999999</v>
      </c>
      <c r="D43" s="40">
        <v>1395.1796999999999</v>
      </c>
    </row>
    <row r="45" spans="1:4" x14ac:dyDescent="0.2">
      <c r="A45" s="9" t="s">
        <v>42</v>
      </c>
    </row>
    <row r="47" spans="1:4" x14ac:dyDescent="0.2">
      <c r="A47" s="18" t="s">
        <v>43</v>
      </c>
      <c r="D47" s="41" t="s">
        <v>44</v>
      </c>
    </row>
    <row r="49" spans="1:7" x14ac:dyDescent="0.2">
      <c r="A49" s="18" t="s">
        <v>894</v>
      </c>
      <c r="D49" s="42">
        <v>2.2246614305205501</v>
      </c>
      <c r="E49" s="13" t="s">
        <v>45</v>
      </c>
    </row>
    <row r="51" spans="1:7" x14ac:dyDescent="0.2">
      <c r="A51" s="18" t="s">
        <v>772</v>
      </c>
      <c r="D51" s="41" t="s">
        <v>44</v>
      </c>
    </row>
    <row r="52" spans="1:7" x14ac:dyDescent="0.2">
      <c r="A52" s="9" t="s">
        <v>770</v>
      </c>
    </row>
    <row r="53" spans="1:7" x14ac:dyDescent="0.2">
      <c r="A53" s="52" t="s">
        <v>1133</v>
      </c>
    </row>
    <row r="55" spans="1:7" ht="26.25" customHeight="1" x14ac:dyDescent="0.3">
      <c r="A55" s="94" t="s">
        <v>1173</v>
      </c>
      <c r="B55" s="95"/>
      <c r="C55" s="95"/>
      <c r="D55" s="95"/>
      <c r="E55" s="95"/>
      <c r="F55" s="95"/>
      <c r="G55" s="95"/>
    </row>
    <row r="57" spans="1:7" x14ac:dyDescent="0.2">
      <c r="A57" s="18" t="s">
        <v>1174</v>
      </c>
    </row>
    <row r="58" spans="1:7" x14ac:dyDescent="0.2">
      <c r="A58" s="52" t="s">
        <v>1048</v>
      </c>
    </row>
    <row r="60" spans="1:7" ht="58.5" customHeight="1" x14ac:dyDescent="0.3">
      <c r="A60" s="94" t="s">
        <v>1175</v>
      </c>
      <c r="B60" s="95"/>
      <c r="C60" s="95"/>
      <c r="D60" s="95"/>
      <c r="E60" s="95"/>
      <c r="F60" s="95"/>
      <c r="G60" s="95"/>
    </row>
    <row r="62" spans="1:7" ht="47.25" customHeight="1" x14ac:dyDescent="0.3">
      <c r="A62" s="94" t="s">
        <v>1176</v>
      </c>
      <c r="B62" s="95"/>
      <c r="C62" s="95"/>
      <c r="D62" s="95"/>
      <c r="E62" s="95"/>
      <c r="F62" s="95"/>
      <c r="G62" s="95"/>
    </row>
    <row r="63" spans="1:7" x14ac:dyDescent="0.2">
      <c r="A63" s="52" t="s">
        <v>1137</v>
      </c>
    </row>
    <row r="65" spans="1:7" ht="24" customHeight="1" x14ac:dyDescent="0.3">
      <c r="A65" s="94" t="s">
        <v>1177</v>
      </c>
      <c r="B65" s="95"/>
      <c r="C65" s="95"/>
      <c r="D65" s="95"/>
      <c r="E65" s="95"/>
      <c r="F65" s="95"/>
      <c r="G65" s="95"/>
    </row>
    <row r="67" spans="1:7" x14ac:dyDescent="0.2">
      <c r="A67" s="18" t="s">
        <v>1178</v>
      </c>
    </row>
    <row r="68" spans="1:7" x14ac:dyDescent="0.2">
      <c r="A68" s="18"/>
    </row>
    <row r="69" spans="1:7" x14ac:dyDescent="0.2">
      <c r="A69" s="18"/>
    </row>
    <row r="70" spans="1:7" x14ac:dyDescent="0.2">
      <c r="A70" s="49" t="s">
        <v>766</v>
      </c>
    </row>
    <row r="71" spans="1:7" x14ac:dyDescent="0.2">
      <c r="A71" s="50"/>
    </row>
    <row r="72" spans="1:7" x14ac:dyDescent="0.2">
      <c r="A72" s="51"/>
    </row>
    <row r="73" spans="1:7" x14ac:dyDescent="0.2">
      <c r="A73" s="51"/>
    </row>
    <row r="74" spans="1:7" x14ac:dyDescent="0.2">
      <c r="A74" s="51"/>
    </row>
    <row r="75" spans="1:7" x14ac:dyDescent="0.2">
      <c r="A75" s="51"/>
    </row>
    <row r="76" spans="1:7" x14ac:dyDescent="0.2">
      <c r="A76" s="51"/>
    </row>
    <row r="77" spans="1:7" x14ac:dyDescent="0.2">
      <c r="A77" s="51"/>
    </row>
    <row r="78" spans="1:7" x14ac:dyDescent="0.2">
      <c r="A78" s="51"/>
    </row>
    <row r="79" spans="1:7" x14ac:dyDescent="0.2">
      <c r="A79" s="51"/>
    </row>
    <row r="80" spans="1:7" x14ac:dyDescent="0.2">
      <c r="A80" s="51"/>
    </row>
    <row r="81" spans="1:1" x14ac:dyDescent="0.2">
      <c r="A81" s="51"/>
    </row>
    <row r="82" spans="1:1" x14ac:dyDescent="0.2">
      <c r="A82" s="51"/>
    </row>
    <row r="83" spans="1:1" x14ac:dyDescent="0.2">
      <c r="A83" s="51"/>
    </row>
    <row r="84" spans="1:1" x14ac:dyDescent="0.2">
      <c r="A84" s="49" t="s">
        <v>1179</v>
      </c>
    </row>
    <row r="85" spans="1:1" x14ac:dyDescent="0.2">
      <c r="A85" s="51"/>
    </row>
    <row r="86" spans="1:1" x14ac:dyDescent="0.2">
      <c r="A86" s="49" t="s">
        <v>1214</v>
      </c>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9" x14ac:dyDescent="0.2">
      <c r="A97" s="51"/>
    </row>
    <row r="98" spans="1:9" x14ac:dyDescent="0.2">
      <c r="A98" s="51"/>
    </row>
    <row r="99" spans="1:9" x14ac:dyDescent="0.2">
      <c r="A99" s="51"/>
    </row>
    <row r="100" spans="1:9" x14ac:dyDescent="0.2">
      <c r="A100" s="50"/>
    </row>
    <row r="101" spans="1:9" x14ac:dyDescent="0.2">
      <c r="A101" s="51"/>
    </row>
    <row r="102" spans="1:9" x14ac:dyDescent="0.2">
      <c r="A102" s="18" t="s">
        <v>802</v>
      </c>
    </row>
    <row r="103" spans="1:9" x14ac:dyDescent="0.2">
      <c r="A103" s="18"/>
    </row>
    <row r="104" spans="1:9" s="1" customFormat="1" ht="13.8" x14ac:dyDescent="0.2">
      <c r="A104" s="84" t="s">
        <v>1180</v>
      </c>
      <c r="B104" s="85"/>
      <c r="C104" s="85"/>
      <c r="D104" s="85"/>
      <c r="E104" s="85"/>
      <c r="F104" s="85"/>
      <c r="G104" s="85"/>
    </row>
    <row r="105" spans="1:9" x14ac:dyDescent="0.2">
      <c r="A105" s="18" t="s">
        <v>7</v>
      </c>
    </row>
    <row r="106" spans="1:9" s="1" customFormat="1" ht="17.7" customHeight="1" x14ac:dyDescent="0.2">
      <c r="A106" s="8" t="s">
        <v>2</v>
      </c>
      <c r="B106" s="8" t="s">
        <v>0</v>
      </c>
      <c r="C106" s="17" t="s">
        <v>825</v>
      </c>
      <c r="D106" s="16" t="s">
        <v>1</v>
      </c>
      <c r="E106" s="15" t="s">
        <v>3</v>
      </c>
      <c r="F106" s="15" t="s">
        <v>4</v>
      </c>
      <c r="G106" s="15" t="s">
        <v>6</v>
      </c>
    </row>
    <row r="107" spans="1:9" x14ac:dyDescent="0.2">
      <c r="A107" s="21" t="s">
        <v>47</v>
      </c>
      <c r="B107" s="22"/>
      <c r="C107" s="22"/>
      <c r="D107" s="23"/>
      <c r="E107" s="24"/>
      <c r="F107" s="25"/>
      <c r="G107" s="24"/>
    </row>
    <row r="108" spans="1:9" x14ac:dyDescent="0.2">
      <c r="A108" s="30" t="s">
        <v>48</v>
      </c>
      <c r="B108" s="26"/>
      <c r="C108" s="26"/>
      <c r="D108" s="34"/>
      <c r="E108" s="28"/>
      <c r="F108" s="29"/>
      <c r="G108" s="28"/>
    </row>
    <row r="109" spans="1:9" x14ac:dyDescent="0.2">
      <c r="A109" s="26" t="s">
        <v>1141</v>
      </c>
      <c r="B109" s="26" t="s">
        <v>1142</v>
      </c>
      <c r="C109" s="26" t="s">
        <v>1143</v>
      </c>
      <c r="D109" s="27">
        <v>5230</v>
      </c>
      <c r="E109" s="28">
        <v>18305</v>
      </c>
      <c r="F109" s="29">
        <v>92.771216014773302</v>
      </c>
      <c r="G109" s="28">
        <v>4.165</v>
      </c>
    </row>
    <row r="110" spans="1:9" x14ac:dyDescent="0.2">
      <c r="A110" s="30" t="s">
        <v>32</v>
      </c>
      <c r="B110" s="30"/>
      <c r="C110" s="30"/>
      <c r="D110" s="31"/>
      <c r="E110" s="32">
        <f>SUM(E108:E109)</f>
        <v>18305</v>
      </c>
      <c r="F110" s="33">
        <f>SUM(F108:F109)</f>
        <v>92.771216014773302</v>
      </c>
      <c r="G110" s="32"/>
      <c r="H110" s="18"/>
      <c r="I110" s="18"/>
    </row>
    <row r="111" spans="1:9" x14ac:dyDescent="0.2">
      <c r="A111" s="26"/>
      <c r="B111" s="26"/>
      <c r="C111" s="26"/>
      <c r="D111" s="34"/>
      <c r="E111" s="28"/>
      <c r="F111" s="29"/>
      <c r="G111" s="28"/>
    </row>
    <row r="112" spans="1:9" x14ac:dyDescent="0.2">
      <c r="A112" s="30" t="s">
        <v>33</v>
      </c>
      <c r="B112" s="30"/>
      <c r="C112" s="30"/>
      <c r="D112" s="31"/>
      <c r="E112" s="32">
        <f>E110</f>
        <v>18305</v>
      </c>
      <c r="F112" s="33">
        <f>F110</f>
        <v>92.771216014773302</v>
      </c>
      <c r="G112" s="32"/>
      <c r="H112" s="18"/>
      <c r="I112" s="18"/>
    </row>
    <row r="113" spans="1:9" x14ac:dyDescent="0.2">
      <c r="A113" s="30"/>
      <c r="B113" s="30"/>
      <c r="C113" s="30"/>
      <c r="D113" s="31"/>
      <c r="E113" s="32"/>
      <c r="F113" s="33"/>
      <c r="G113" s="32"/>
      <c r="H113" s="18"/>
      <c r="I113" s="18"/>
    </row>
    <row r="114" spans="1:9" x14ac:dyDescent="0.2">
      <c r="A114" s="30" t="s">
        <v>35</v>
      </c>
      <c r="B114" s="30"/>
      <c r="C114" s="30"/>
      <c r="D114" s="31"/>
      <c r="E114" s="32">
        <f>E116-(E110)</f>
        <v>1426.3356300999985</v>
      </c>
      <c r="F114" s="33">
        <f>F116-(F110)</f>
        <v>7.2287839852266984</v>
      </c>
      <c r="G114" s="32"/>
      <c r="H114" s="18"/>
      <c r="I114" s="18"/>
    </row>
    <row r="115" spans="1:9" x14ac:dyDescent="0.2">
      <c r="A115" s="30"/>
      <c r="B115" s="30"/>
      <c r="C115" s="30"/>
      <c r="D115" s="31"/>
      <c r="E115" s="32"/>
      <c r="F115" s="33"/>
      <c r="G115" s="32"/>
      <c r="H115" s="18"/>
      <c r="I115" s="18"/>
    </row>
    <row r="116" spans="1:9" x14ac:dyDescent="0.2">
      <c r="A116" s="35" t="s">
        <v>34</v>
      </c>
      <c r="B116" s="35"/>
      <c r="C116" s="35"/>
      <c r="D116" s="36"/>
      <c r="E116" s="37">
        <v>19731.335630099999</v>
      </c>
      <c r="F116" s="38">
        <v>100</v>
      </c>
      <c r="G116" s="37"/>
      <c r="H116" s="18"/>
      <c r="I116" s="18"/>
    </row>
    <row r="118" spans="1:9" x14ac:dyDescent="0.2">
      <c r="A118" s="18" t="s">
        <v>36</v>
      </c>
    </row>
    <row r="119" spans="1:9" x14ac:dyDescent="0.2">
      <c r="A119" s="49" t="s">
        <v>1144</v>
      </c>
    </row>
    <row r="120" spans="1:9" x14ac:dyDescent="0.2">
      <c r="A120" s="18" t="s">
        <v>1145</v>
      </c>
    </row>
    <row r="122" spans="1:9" x14ac:dyDescent="0.2">
      <c r="A122" s="18" t="s">
        <v>37</v>
      </c>
    </row>
    <row r="123" spans="1:9" x14ac:dyDescent="0.2">
      <c r="A123" s="18" t="s">
        <v>38</v>
      </c>
    </row>
    <row r="124" spans="1:9" x14ac:dyDescent="0.2">
      <c r="A124" s="18" t="s">
        <v>39</v>
      </c>
      <c r="B124" s="18"/>
      <c r="C124" s="39" t="s">
        <v>41</v>
      </c>
      <c r="D124" s="19" t="s">
        <v>40</v>
      </c>
    </row>
    <row r="125" spans="1:9" x14ac:dyDescent="0.2">
      <c r="A125" s="9" t="s">
        <v>945</v>
      </c>
      <c r="C125" s="40">
        <v>0</v>
      </c>
      <c r="D125" s="40">
        <v>88.634299999999996</v>
      </c>
    </row>
    <row r="126" spans="1:9" x14ac:dyDescent="0.2">
      <c r="A126" s="9" t="s">
        <v>1170</v>
      </c>
      <c r="C126" s="40">
        <v>0</v>
      </c>
      <c r="D126" s="40">
        <v>22.755600000000001</v>
      </c>
    </row>
    <row r="127" spans="1:9" x14ac:dyDescent="0.2">
      <c r="A127" s="9" t="s">
        <v>947</v>
      </c>
      <c r="C127" s="40">
        <v>0</v>
      </c>
      <c r="D127" s="40">
        <v>25.377300000000002</v>
      </c>
    </row>
    <row r="128" spans="1:9" x14ac:dyDescent="0.2">
      <c r="A128" s="9" t="s">
        <v>948</v>
      </c>
      <c r="C128" s="40">
        <v>0</v>
      </c>
      <c r="D128" s="40">
        <v>26.250399999999999</v>
      </c>
    </row>
    <row r="129" spans="1:7" x14ac:dyDescent="0.2">
      <c r="A129" s="9" t="s">
        <v>1171</v>
      </c>
      <c r="C129" s="40">
        <v>0</v>
      </c>
      <c r="D129" s="40">
        <v>73.359099999999998</v>
      </c>
    </row>
    <row r="130" spans="1:7" x14ac:dyDescent="0.2">
      <c r="A130" s="9" t="s">
        <v>949</v>
      </c>
      <c r="C130" s="40">
        <v>0</v>
      </c>
      <c r="D130" s="40">
        <v>93.6096</v>
      </c>
    </row>
    <row r="131" spans="1:7" x14ac:dyDescent="0.2">
      <c r="A131" s="9" t="s">
        <v>1172</v>
      </c>
      <c r="C131" s="40">
        <v>0</v>
      </c>
      <c r="D131" s="40">
        <v>22.836300000000001</v>
      </c>
    </row>
    <row r="132" spans="1:7" x14ac:dyDescent="0.2">
      <c r="A132" s="9" t="s">
        <v>951</v>
      </c>
      <c r="C132" s="40">
        <v>0</v>
      </c>
      <c r="D132" s="40">
        <v>27.1922</v>
      </c>
    </row>
    <row r="133" spans="1:7" x14ac:dyDescent="0.2">
      <c r="A133" s="9" t="s">
        <v>952</v>
      </c>
      <c r="C133" s="40">
        <v>0</v>
      </c>
      <c r="D133" s="40">
        <v>28.197299999999998</v>
      </c>
    </row>
    <row r="135" spans="1:7" x14ac:dyDescent="0.2">
      <c r="A135" s="9" t="s">
        <v>42</v>
      </c>
    </row>
    <row r="137" spans="1:7" x14ac:dyDescent="0.2">
      <c r="A137" s="18" t="s">
        <v>1213</v>
      </c>
      <c r="D137" s="41" t="s">
        <v>44</v>
      </c>
    </row>
    <row r="138" spans="1:7" x14ac:dyDescent="0.2">
      <c r="A138" s="9" t="s">
        <v>770</v>
      </c>
    </row>
    <row r="139" spans="1:7" x14ac:dyDescent="0.2">
      <c r="A139" s="52" t="s">
        <v>1133</v>
      </c>
    </row>
    <row r="141" spans="1:7" s="1" customFormat="1" ht="13.8" x14ac:dyDescent="0.2">
      <c r="A141" s="84" t="s">
        <v>1181</v>
      </c>
      <c r="B141" s="85"/>
      <c r="C141" s="85"/>
      <c r="D141" s="85"/>
      <c r="E141" s="85"/>
      <c r="F141" s="85"/>
      <c r="G141" s="85"/>
    </row>
    <row r="142" spans="1:7" x14ac:dyDescent="0.2">
      <c r="A142" s="18" t="s">
        <v>7</v>
      </c>
    </row>
    <row r="143" spans="1:7" s="1" customFormat="1" ht="17.7" customHeight="1" x14ac:dyDescent="0.2">
      <c r="A143" s="8" t="s">
        <v>2</v>
      </c>
      <c r="B143" s="8" t="s">
        <v>0</v>
      </c>
      <c r="C143" s="17" t="s">
        <v>825</v>
      </c>
      <c r="D143" s="16" t="s">
        <v>1</v>
      </c>
      <c r="E143" s="15" t="s">
        <v>3</v>
      </c>
      <c r="F143" s="15" t="s">
        <v>4</v>
      </c>
      <c r="G143" s="15" t="s">
        <v>6</v>
      </c>
    </row>
    <row r="144" spans="1:7" x14ac:dyDescent="0.2">
      <c r="A144" s="21" t="s">
        <v>47</v>
      </c>
      <c r="B144" s="22"/>
      <c r="C144" s="22"/>
      <c r="D144" s="23"/>
      <c r="E144" s="24"/>
      <c r="F144" s="25"/>
      <c r="G144" s="24"/>
    </row>
    <row r="145" spans="1:9" x14ac:dyDescent="0.2">
      <c r="A145" s="30" t="s">
        <v>48</v>
      </c>
      <c r="B145" s="26"/>
      <c r="C145" s="26"/>
      <c r="D145" s="34"/>
      <c r="E145" s="28"/>
      <c r="F145" s="29"/>
      <c r="G145" s="28"/>
    </row>
    <row r="146" spans="1:9" ht="20.399999999999999" x14ac:dyDescent="0.2">
      <c r="A146" s="26" t="s">
        <v>1147</v>
      </c>
      <c r="B146" s="26" t="s">
        <v>1148</v>
      </c>
      <c r="C146" s="59" t="s">
        <v>1149</v>
      </c>
      <c r="D146" s="27">
        <v>3523</v>
      </c>
      <c r="E146" s="28">
        <v>0</v>
      </c>
      <c r="F146" s="29">
        <v>100</v>
      </c>
      <c r="G146" s="28">
        <v>0</v>
      </c>
    </row>
    <row r="147" spans="1:9" x14ac:dyDescent="0.2">
      <c r="A147" s="30" t="s">
        <v>32</v>
      </c>
      <c r="B147" s="30"/>
      <c r="C147" s="30"/>
      <c r="D147" s="31"/>
      <c r="E147" s="32">
        <f>SUM(E145:E146)</f>
        <v>0</v>
      </c>
      <c r="F147" s="33">
        <f>SUM(F145:F146)</f>
        <v>100</v>
      </c>
      <c r="G147" s="32"/>
      <c r="H147" s="18"/>
      <c r="I147" s="18"/>
    </row>
    <row r="148" spans="1:9" x14ac:dyDescent="0.2">
      <c r="A148" s="26"/>
      <c r="B148" s="26"/>
      <c r="C148" s="26"/>
      <c r="D148" s="34"/>
      <c r="E148" s="28"/>
      <c r="F148" s="29"/>
      <c r="G148" s="28"/>
    </row>
    <row r="149" spans="1:9" x14ac:dyDescent="0.2">
      <c r="A149" s="30" t="s">
        <v>33</v>
      </c>
      <c r="B149" s="30"/>
      <c r="C149" s="30"/>
      <c r="D149" s="31"/>
      <c r="E149" s="32">
        <f>E147</f>
        <v>0</v>
      </c>
      <c r="F149" s="33">
        <f>F147</f>
        <v>100</v>
      </c>
      <c r="G149" s="32"/>
      <c r="H149" s="18"/>
      <c r="I149" s="18"/>
    </row>
    <row r="150" spans="1:9" x14ac:dyDescent="0.2">
      <c r="A150" s="30"/>
      <c r="B150" s="30"/>
      <c r="C150" s="30"/>
      <c r="D150" s="31"/>
      <c r="E150" s="32"/>
      <c r="F150" s="33"/>
      <c r="G150" s="32"/>
      <c r="H150" s="18"/>
      <c r="I150" s="18"/>
    </row>
    <row r="151" spans="1:9" x14ac:dyDescent="0.2">
      <c r="A151" s="30" t="s">
        <v>35</v>
      </c>
      <c r="B151" s="30"/>
      <c r="C151" s="30"/>
      <c r="D151" s="31"/>
      <c r="E151" s="32">
        <f>E153-(E147)</f>
        <v>8.9999999999999996E-7</v>
      </c>
      <c r="F151" s="33">
        <v>0</v>
      </c>
      <c r="G151" s="32"/>
      <c r="H151" s="18"/>
      <c r="I151" s="18"/>
    </row>
    <row r="152" spans="1:9" x14ac:dyDescent="0.2">
      <c r="A152" s="30"/>
      <c r="B152" s="30"/>
      <c r="C152" s="30"/>
      <c r="D152" s="31"/>
      <c r="E152" s="32"/>
      <c r="F152" s="33"/>
      <c r="G152" s="32"/>
      <c r="H152" s="18"/>
      <c r="I152" s="18"/>
    </row>
    <row r="153" spans="1:9" x14ac:dyDescent="0.2">
      <c r="A153" s="35" t="s">
        <v>34</v>
      </c>
      <c r="B153" s="35"/>
      <c r="C153" s="35"/>
      <c r="D153" s="36"/>
      <c r="E153" s="37">
        <v>8.9999999999999996E-7</v>
      </c>
      <c r="F153" s="38">
        <v>100</v>
      </c>
      <c r="G153" s="37"/>
      <c r="H153" s="18"/>
      <c r="I153" s="18"/>
    </row>
    <row r="155" spans="1:9" x14ac:dyDescent="0.2">
      <c r="A155" s="18" t="s">
        <v>36</v>
      </c>
    </row>
    <row r="156" spans="1:9" x14ac:dyDescent="0.2">
      <c r="A156" s="49" t="s">
        <v>1144</v>
      </c>
    </row>
    <row r="157" spans="1:9" ht="24.75" customHeight="1" x14ac:dyDescent="0.3">
      <c r="A157" s="92" t="s">
        <v>1150</v>
      </c>
      <c r="B157" s="93"/>
      <c r="C157" s="93"/>
      <c r="D157" s="93"/>
      <c r="E157" s="93"/>
      <c r="F157" s="93"/>
      <c r="G157" s="93"/>
    </row>
    <row r="159" spans="1:9" x14ac:dyDescent="0.2">
      <c r="A159" s="18" t="s">
        <v>37</v>
      </c>
    </row>
    <row r="160" spans="1:9" x14ac:dyDescent="0.2">
      <c r="A160" s="18" t="s">
        <v>38</v>
      </c>
    </row>
    <row r="161" spans="1:4" x14ac:dyDescent="0.2">
      <c r="A161" s="18" t="s">
        <v>39</v>
      </c>
      <c r="B161" s="18"/>
      <c r="C161" s="39" t="s">
        <v>41</v>
      </c>
      <c r="D161" s="19" t="s">
        <v>40</v>
      </c>
    </row>
    <row r="162" spans="1:4" x14ac:dyDescent="0.2">
      <c r="A162" s="9" t="s">
        <v>945</v>
      </c>
      <c r="C162" s="40">
        <v>0</v>
      </c>
      <c r="D162" s="40">
        <v>0</v>
      </c>
    </row>
    <row r="163" spans="1:4" x14ac:dyDescent="0.2">
      <c r="A163" s="9" t="s">
        <v>1170</v>
      </c>
      <c r="C163" s="40">
        <v>0</v>
      </c>
      <c r="D163" s="40">
        <v>0</v>
      </c>
    </row>
    <row r="164" spans="1:4" x14ac:dyDescent="0.2">
      <c r="A164" s="9" t="s">
        <v>947</v>
      </c>
      <c r="C164" s="40">
        <v>0</v>
      </c>
      <c r="D164" s="40">
        <v>0</v>
      </c>
    </row>
    <row r="165" spans="1:4" x14ac:dyDescent="0.2">
      <c r="A165" s="9" t="s">
        <v>948</v>
      </c>
      <c r="C165" s="40">
        <v>0</v>
      </c>
      <c r="D165" s="40">
        <v>0</v>
      </c>
    </row>
    <row r="166" spans="1:4" x14ac:dyDescent="0.2">
      <c r="A166" s="9" t="s">
        <v>1171</v>
      </c>
      <c r="C166" s="40">
        <v>0</v>
      </c>
      <c r="D166" s="40">
        <v>0</v>
      </c>
    </row>
    <row r="167" spans="1:4" x14ac:dyDescent="0.2">
      <c r="A167" s="9" t="s">
        <v>949</v>
      </c>
      <c r="C167" s="40">
        <v>0</v>
      </c>
      <c r="D167" s="40">
        <v>0</v>
      </c>
    </row>
    <row r="168" spans="1:4" x14ac:dyDescent="0.2">
      <c r="A168" s="9" t="s">
        <v>1172</v>
      </c>
      <c r="C168" s="40">
        <v>0</v>
      </c>
      <c r="D168" s="40">
        <v>0</v>
      </c>
    </row>
    <row r="169" spans="1:4" x14ac:dyDescent="0.2">
      <c r="A169" s="9" t="s">
        <v>951</v>
      </c>
      <c r="C169" s="40">
        <v>0</v>
      </c>
      <c r="D169" s="40">
        <v>0</v>
      </c>
    </row>
    <row r="170" spans="1:4" x14ac:dyDescent="0.2">
      <c r="A170" s="9" t="s">
        <v>952</v>
      </c>
      <c r="C170" s="40">
        <v>0</v>
      </c>
      <c r="D170" s="40">
        <v>0</v>
      </c>
    </row>
    <row r="172" spans="1:4" x14ac:dyDescent="0.2">
      <c r="A172" s="9" t="s">
        <v>42</v>
      </c>
    </row>
    <row r="174" spans="1:4" x14ac:dyDescent="0.2">
      <c r="A174" s="18" t="s">
        <v>1213</v>
      </c>
      <c r="D174" s="41" t="s">
        <v>44</v>
      </c>
    </row>
    <row r="175" spans="1:4" x14ac:dyDescent="0.2">
      <c r="A175" s="9" t="s">
        <v>770</v>
      </c>
    </row>
    <row r="176" spans="1:4" x14ac:dyDescent="0.2">
      <c r="A176" s="52" t="s">
        <v>1133</v>
      </c>
    </row>
  </sheetData>
  <mergeCells count="8">
    <mergeCell ref="A141:G141"/>
    <mergeCell ref="A157:G157"/>
    <mergeCell ref="A1:G1"/>
    <mergeCell ref="A55:G55"/>
    <mergeCell ref="A60:G60"/>
    <mergeCell ref="A62:G62"/>
    <mergeCell ref="A65:G65"/>
    <mergeCell ref="A104:G104"/>
  </mergeCells>
  <conditionalFormatting sqref="F2:F3 F5:F12 F144:F145 F56:F59 F61 F63:F64 F66:F103 F18:F54 F105 F107:F140 F142 F154 F158:F65562">
    <cfRule type="cellIs" dxfId="10" priority="4" stopIfTrue="1" operator="between">
      <formula>0.009</formula>
      <formula>-0.009</formula>
    </cfRule>
  </conditionalFormatting>
  <conditionalFormatting sqref="F148:F150 F152:F153">
    <cfRule type="cellIs" dxfId="9" priority="3" stopIfTrue="1" operator="between">
      <formula>0.009</formula>
      <formula>-0.009</formula>
    </cfRule>
  </conditionalFormatting>
  <conditionalFormatting sqref="F146:F147">
    <cfRule type="cellIs" dxfId="8" priority="2" stopIfTrue="1" operator="between">
      <formula>0.009</formula>
      <formula>-0.009</formula>
    </cfRule>
  </conditionalFormatting>
  <conditionalFormatting sqref="F155:F156">
    <cfRule type="cellIs" dxfId="7" priority="1" stopIfTrue="1" operator="between">
      <formula>0.009</formula>
      <formula>-0.009</formula>
    </cfRule>
  </conditionalFormatting>
  <hyperlinks>
    <hyperlink ref="A53" r:id="rId1" tooltip="https://www.franklintempletonindia.com/investor/reports" xr:uid="{00000000-0004-0000-2900-000000000000}"/>
    <hyperlink ref="A58" r:id="rId2" tooltip="https://www.franklintempletonindia.com/downloadsServlet/pdf/franklin-templeton-update-on-reliance-broadcast-july-23-2020-kcg9m1gq" xr:uid="{00000000-0004-0000-2900-000001000000}"/>
    <hyperlink ref="A63" r:id="rId3" tooltip="https://www.franklintempletonindia.com/downloadsServlet/pdf/fair-valuation-reliance-big-reliance-infra-november-4-2020-kgox4tfq" xr:uid="{00000000-0004-0000-2900-000002000000}"/>
    <hyperlink ref="A139" r:id="rId4" tooltip="https://www.franklintempletonindia.com/investor/reports" xr:uid="{00000000-0004-0000-2900-000003000000}"/>
    <hyperlink ref="A176" r:id="rId5" tooltip="https://www.franklintempletonindia.com/investor/reports" xr:uid="{00000000-0004-0000-29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73"/>
  <sheetViews>
    <sheetView workbookViewId="0">
      <selection sqref="A1:G1"/>
    </sheetView>
  </sheetViews>
  <sheetFormatPr defaultColWidth="9.33203125" defaultRowHeight="10.199999999999999" x14ac:dyDescent="0.2"/>
  <cols>
    <col min="1" max="1" width="32.33203125" style="9" bestFit="1" customWidth="1"/>
    <col min="2" max="2" width="30.44140625" style="9" bestFit="1" customWidth="1"/>
    <col min="3" max="3" width="1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1182</v>
      </c>
      <c r="B1" s="85"/>
      <c r="C1" s="85"/>
      <c r="D1" s="85"/>
      <c r="E1" s="85"/>
      <c r="F1" s="85"/>
      <c r="G1" s="85"/>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31</v>
      </c>
      <c r="B5" s="22"/>
      <c r="C5" s="22"/>
      <c r="D5" s="23"/>
      <c r="E5" s="24"/>
      <c r="F5" s="25"/>
      <c r="G5" s="24"/>
    </row>
    <row r="6" spans="1:9" x14ac:dyDescent="0.2">
      <c r="A6" s="26" t="s">
        <v>1129</v>
      </c>
      <c r="B6" s="26" t="s">
        <v>1130</v>
      </c>
      <c r="C6" s="26" t="s">
        <v>1131</v>
      </c>
      <c r="D6" s="27">
        <v>846216.29299999995</v>
      </c>
      <c r="E6" s="28">
        <v>29372.336770000002</v>
      </c>
      <c r="F6" s="29">
        <v>100.13024019008699</v>
      </c>
      <c r="G6" s="28">
        <v>3.8433999999999999</v>
      </c>
    </row>
    <row r="7" spans="1:9" x14ac:dyDescent="0.2">
      <c r="A7" s="30" t="s">
        <v>32</v>
      </c>
      <c r="B7" s="30"/>
      <c r="C7" s="30"/>
      <c r="D7" s="31"/>
      <c r="E7" s="32">
        <f>SUM(E6:E6)</f>
        <v>29372.336770000002</v>
      </c>
      <c r="F7" s="33">
        <f>SUM(F6:F6)</f>
        <v>100.13024019008699</v>
      </c>
      <c r="G7" s="32"/>
      <c r="H7" s="18"/>
      <c r="I7" s="18"/>
    </row>
    <row r="8" spans="1:9" x14ac:dyDescent="0.2">
      <c r="A8" s="26"/>
      <c r="B8" s="26"/>
      <c r="C8" s="26"/>
      <c r="D8" s="34"/>
      <c r="E8" s="28"/>
      <c r="F8" s="29"/>
      <c r="G8" s="28"/>
    </row>
    <row r="9" spans="1:9" x14ac:dyDescent="0.2">
      <c r="A9" s="30" t="s">
        <v>33</v>
      </c>
      <c r="B9" s="30"/>
      <c r="C9" s="30"/>
      <c r="D9" s="31"/>
      <c r="E9" s="32">
        <f>E7</f>
        <v>29372.336770000002</v>
      </c>
      <c r="F9" s="33">
        <f>F7</f>
        <v>100.13024019008699</v>
      </c>
      <c r="G9" s="32"/>
      <c r="H9" s="18"/>
      <c r="I9" s="18"/>
    </row>
    <row r="10" spans="1:9" x14ac:dyDescent="0.2">
      <c r="A10" s="30"/>
      <c r="B10" s="30"/>
      <c r="C10" s="30"/>
      <c r="D10" s="31"/>
      <c r="E10" s="32"/>
      <c r="F10" s="33"/>
      <c r="G10" s="32"/>
      <c r="H10" s="18"/>
      <c r="I10" s="18"/>
    </row>
    <row r="11" spans="1:9" x14ac:dyDescent="0.2">
      <c r="A11" s="30" t="s">
        <v>35</v>
      </c>
      <c r="B11" s="30"/>
      <c r="C11" s="30"/>
      <c r="D11" s="31"/>
      <c r="E11" s="32">
        <f>E13-(E7)</f>
        <v>-38.204829199999949</v>
      </c>
      <c r="F11" s="33">
        <f>F13-(F7)</f>
        <v>-0.13024019008699383</v>
      </c>
      <c r="G11" s="32"/>
      <c r="H11" s="18"/>
      <c r="I11" s="18"/>
    </row>
    <row r="12" spans="1:9" x14ac:dyDescent="0.2">
      <c r="A12" s="30"/>
      <c r="B12" s="30"/>
      <c r="C12" s="30"/>
      <c r="D12" s="31"/>
      <c r="E12" s="32"/>
      <c r="F12" s="33"/>
      <c r="G12" s="32"/>
      <c r="H12" s="18"/>
      <c r="I12" s="18"/>
    </row>
    <row r="13" spans="1:9" x14ac:dyDescent="0.2">
      <c r="A13" s="35" t="s">
        <v>34</v>
      </c>
      <c r="B13" s="35"/>
      <c r="C13" s="35"/>
      <c r="D13" s="36"/>
      <c r="E13" s="37">
        <v>29334.131940800002</v>
      </c>
      <c r="F13" s="38">
        <v>100</v>
      </c>
      <c r="G13" s="37"/>
      <c r="H13" s="18"/>
      <c r="I13" s="18"/>
    </row>
    <row r="15" spans="1:9" x14ac:dyDescent="0.2">
      <c r="A15" s="18" t="s">
        <v>37</v>
      </c>
    </row>
    <row r="16" spans="1:9" x14ac:dyDescent="0.2">
      <c r="A16" s="18" t="s">
        <v>38</v>
      </c>
    </row>
    <row r="17" spans="1:4" x14ac:dyDescent="0.2">
      <c r="A17" s="18" t="s">
        <v>39</v>
      </c>
      <c r="B17" s="18"/>
      <c r="C17" s="39" t="s">
        <v>41</v>
      </c>
      <c r="D17" s="19" t="s">
        <v>40</v>
      </c>
    </row>
    <row r="18" spans="1:4" x14ac:dyDescent="0.2">
      <c r="A18" s="9" t="s">
        <v>945</v>
      </c>
      <c r="C18" s="40">
        <v>29.851500000000001</v>
      </c>
      <c r="D18" s="40">
        <v>32.473300000000002</v>
      </c>
    </row>
    <row r="19" spans="1:4" x14ac:dyDescent="0.2">
      <c r="A19" s="9" t="s">
        <v>946</v>
      </c>
      <c r="C19" s="40">
        <v>11.2544</v>
      </c>
      <c r="D19" s="40">
        <v>12.242900000000001</v>
      </c>
    </row>
    <row r="20" spans="1:4" x14ac:dyDescent="0.2">
      <c r="A20" s="9" t="s">
        <v>1170</v>
      </c>
      <c r="C20" s="40">
        <v>11.3475</v>
      </c>
      <c r="D20" s="40">
        <v>12.344099999999999</v>
      </c>
    </row>
    <row r="21" spans="1:4" x14ac:dyDescent="0.2">
      <c r="A21" s="9" t="s">
        <v>1171</v>
      </c>
      <c r="C21" s="40">
        <v>30.621600000000001</v>
      </c>
      <c r="D21" s="40">
        <v>33.311100000000003</v>
      </c>
    </row>
    <row r="22" spans="1:4" x14ac:dyDescent="0.2">
      <c r="A22" s="9" t="s">
        <v>1183</v>
      </c>
      <c r="C22" s="40">
        <v>11.215</v>
      </c>
      <c r="D22" s="40">
        <v>12.199299999999999</v>
      </c>
    </row>
    <row r="23" spans="1:4" x14ac:dyDescent="0.2">
      <c r="A23" s="9" t="s">
        <v>884</v>
      </c>
      <c r="C23" s="40">
        <v>31.652899999999999</v>
      </c>
      <c r="D23" s="40">
        <v>34.432899999999997</v>
      </c>
    </row>
    <row r="24" spans="1:4" x14ac:dyDescent="0.2">
      <c r="A24" s="9" t="s">
        <v>1184</v>
      </c>
      <c r="C24" s="40">
        <v>11.313499999999999</v>
      </c>
      <c r="D24" s="40">
        <v>12.3072</v>
      </c>
    </row>
    <row r="25" spans="1:4" x14ac:dyDescent="0.2">
      <c r="A25" s="9" t="s">
        <v>886</v>
      </c>
      <c r="C25" s="40">
        <v>11.3428</v>
      </c>
      <c r="D25" s="40">
        <v>12.339</v>
      </c>
    </row>
    <row r="26" spans="1:4" x14ac:dyDescent="0.2">
      <c r="A26" s="9" t="s">
        <v>1185</v>
      </c>
      <c r="C26" s="40">
        <v>31.849299999999999</v>
      </c>
      <c r="D26" s="40">
        <v>33.764499999999998</v>
      </c>
    </row>
    <row r="27" spans="1:4" x14ac:dyDescent="0.2">
      <c r="A27" s="9" t="s">
        <v>1186</v>
      </c>
      <c r="C27" s="40">
        <v>11.3042</v>
      </c>
      <c r="D27" s="40">
        <v>11.9841</v>
      </c>
    </row>
    <row r="28" spans="1:4" x14ac:dyDescent="0.2">
      <c r="A28" s="9" t="s">
        <v>1187</v>
      </c>
      <c r="C28" s="40">
        <v>11.346</v>
      </c>
      <c r="D28" s="40">
        <v>12.0282</v>
      </c>
    </row>
    <row r="30" spans="1:4" x14ac:dyDescent="0.2">
      <c r="A30" s="9" t="s">
        <v>42</v>
      </c>
    </row>
    <row r="32" spans="1:4" x14ac:dyDescent="0.2">
      <c r="A32" s="18" t="s">
        <v>43</v>
      </c>
      <c r="D32" s="41" t="s">
        <v>44</v>
      </c>
    </row>
    <row r="34" spans="1:7" x14ac:dyDescent="0.2">
      <c r="A34" s="18" t="s">
        <v>894</v>
      </c>
      <c r="D34" s="42">
        <v>8.2298827397260296E-3</v>
      </c>
      <c r="E34" s="13" t="s">
        <v>45</v>
      </c>
    </row>
    <row r="36" spans="1:7" ht="27" customHeight="1" x14ac:dyDescent="0.3">
      <c r="A36" s="94" t="s">
        <v>772</v>
      </c>
      <c r="B36" s="95"/>
      <c r="C36" s="95"/>
      <c r="D36" s="41" t="s">
        <v>44</v>
      </c>
    </row>
    <row r="38" spans="1:7" ht="39" customHeight="1" x14ac:dyDescent="0.3">
      <c r="A38" s="94" t="s">
        <v>1188</v>
      </c>
      <c r="B38" s="95"/>
      <c r="C38" s="95"/>
      <c r="D38" s="95"/>
      <c r="E38" s="95"/>
      <c r="F38" s="95"/>
      <c r="G38" s="95"/>
    </row>
    <row r="40" spans="1:7" x14ac:dyDescent="0.2">
      <c r="A40" s="18" t="s">
        <v>46</v>
      </c>
    </row>
    <row r="42" spans="1:7" x14ac:dyDescent="0.2">
      <c r="A42" s="49" t="s">
        <v>766</v>
      </c>
    </row>
    <row r="43" spans="1:7" x14ac:dyDescent="0.2">
      <c r="A43" s="50"/>
    </row>
    <row r="44" spans="1:7" x14ac:dyDescent="0.2">
      <c r="A44" s="51"/>
    </row>
    <row r="45" spans="1:7" x14ac:dyDescent="0.2">
      <c r="A45" s="51"/>
    </row>
    <row r="46" spans="1:7" x14ac:dyDescent="0.2">
      <c r="A46" s="51"/>
    </row>
    <row r="47" spans="1:7" x14ac:dyDescent="0.2">
      <c r="A47" s="51"/>
    </row>
    <row r="48" spans="1:7" x14ac:dyDescent="0.2">
      <c r="A48" s="51"/>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49" t="s">
        <v>1189</v>
      </c>
    </row>
    <row r="57" spans="1:1" x14ac:dyDescent="0.2">
      <c r="A57" s="51"/>
    </row>
    <row r="58" spans="1:1" x14ac:dyDescent="0.2">
      <c r="A58" s="49" t="s">
        <v>766</v>
      </c>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ht="15.45" customHeight="1" x14ac:dyDescent="0.2">
      <c r="A70" s="51"/>
    </row>
    <row r="71" spans="1:1" x14ac:dyDescent="0.2">
      <c r="A71" s="50"/>
    </row>
    <row r="73" spans="1:1" x14ac:dyDescent="0.2">
      <c r="A73" s="49" t="s">
        <v>802</v>
      </c>
    </row>
  </sheetData>
  <mergeCells count="3">
    <mergeCell ref="A1:G1"/>
    <mergeCell ref="A36:C36"/>
    <mergeCell ref="A38:G38"/>
  </mergeCells>
  <conditionalFormatting sqref="F2:F3 F5:F37 F39:F65522">
    <cfRule type="cellIs" dxfId="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88"/>
  <sheetViews>
    <sheetView zoomScaleNormal="100" zoomScaleSheetLayoutView="100" workbookViewId="0">
      <selection sqref="A1:G1"/>
    </sheetView>
  </sheetViews>
  <sheetFormatPr defaultColWidth="9.44140625" defaultRowHeight="10.199999999999999" x14ac:dyDescent="0.2"/>
  <cols>
    <col min="1" max="1" width="38.5546875" style="9" bestFit="1" customWidth="1"/>
    <col min="2" max="2" width="48.44140625"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44140625" style="9"/>
  </cols>
  <sheetData>
    <row r="1" spans="1:9" s="1" customFormat="1" ht="15" customHeight="1" x14ac:dyDescent="0.2">
      <c r="A1" s="84" t="s">
        <v>1190</v>
      </c>
      <c r="B1" s="85"/>
      <c r="C1" s="85"/>
      <c r="D1" s="85"/>
      <c r="E1" s="85"/>
      <c r="F1" s="85"/>
      <c r="G1" s="85"/>
      <c r="H1" s="71"/>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850000000000001"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1121</v>
      </c>
      <c r="B6" s="26"/>
      <c r="C6" s="26"/>
      <c r="D6" s="34"/>
      <c r="E6" s="28"/>
      <c r="F6" s="29"/>
      <c r="G6" s="28"/>
    </row>
    <row r="7" spans="1:9" x14ac:dyDescent="0.2">
      <c r="A7" s="26" t="s">
        <v>1127</v>
      </c>
      <c r="B7" s="26" t="s">
        <v>1128</v>
      </c>
      <c r="C7" s="26" t="s">
        <v>1124</v>
      </c>
      <c r="D7" s="27">
        <v>688</v>
      </c>
      <c r="E7" s="28">
        <v>0</v>
      </c>
      <c r="F7" s="28">
        <v>0</v>
      </c>
      <c r="G7" s="28">
        <v>0</v>
      </c>
    </row>
    <row r="8" spans="1:9" x14ac:dyDescent="0.2">
      <c r="A8" s="26" t="s">
        <v>1122</v>
      </c>
      <c r="B8" s="26" t="s">
        <v>1123</v>
      </c>
      <c r="C8" s="26" t="s">
        <v>1124</v>
      </c>
      <c r="D8" s="27">
        <v>1400</v>
      </c>
      <c r="E8" s="28">
        <v>0</v>
      </c>
      <c r="F8" s="28">
        <v>0</v>
      </c>
      <c r="G8" s="28">
        <v>0</v>
      </c>
    </row>
    <row r="9" spans="1:9" x14ac:dyDescent="0.2">
      <c r="A9" s="26" t="s">
        <v>1191</v>
      </c>
      <c r="B9" s="26" t="s">
        <v>1192</v>
      </c>
      <c r="C9" s="26" t="s">
        <v>1124</v>
      </c>
      <c r="D9" s="27">
        <v>400</v>
      </c>
      <c r="E9" s="28">
        <v>0</v>
      </c>
      <c r="F9" s="28">
        <v>0</v>
      </c>
      <c r="G9" s="28">
        <v>0</v>
      </c>
    </row>
    <row r="10" spans="1:9" x14ac:dyDescent="0.2">
      <c r="A10" s="30" t="s">
        <v>32</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31</v>
      </c>
      <c r="B12" s="26"/>
      <c r="C12" s="26"/>
      <c r="D12" s="34"/>
      <c r="E12" s="28"/>
      <c r="F12" s="29"/>
      <c r="G12" s="28"/>
    </row>
    <row r="13" spans="1:9" x14ac:dyDescent="0.2">
      <c r="A13" s="26" t="s">
        <v>1129</v>
      </c>
      <c r="B13" s="26" t="s">
        <v>1130</v>
      </c>
      <c r="C13" s="26" t="s">
        <v>1131</v>
      </c>
      <c r="D13" s="27">
        <v>28008.064999999999</v>
      </c>
      <c r="E13" s="28">
        <v>972.16553776299997</v>
      </c>
      <c r="F13" s="29">
        <v>101.81851048827157</v>
      </c>
      <c r="G13" s="28">
        <v>3.8433999999999999</v>
      </c>
    </row>
    <row r="14" spans="1:9" x14ac:dyDescent="0.2">
      <c r="A14" s="30" t="s">
        <v>32</v>
      </c>
      <c r="B14" s="30"/>
      <c r="C14" s="30"/>
      <c r="D14" s="31"/>
      <c r="E14" s="32">
        <f>SUM(E13)</f>
        <v>972.16553776299997</v>
      </c>
      <c r="F14" s="32">
        <f>SUM(F13)</f>
        <v>101.81851048827157</v>
      </c>
      <c r="G14" s="28"/>
    </row>
    <row r="15" spans="1:9" x14ac:dyDescent="0.2">
      <c r="A15" s="26"/>
      <c r="B15" s="26"/>
      <c r="C15" s="26"/>
      <c r="D15" s="34"/>
      <c r="E15" s="28"/>
      <c r="F15" s="29"/>
      <c r="G15" s="28"/>
    </row>
    <row r="16" spans="1:9" x14ac:dyDescent="0.2">
      <c r="A16" s="30" t="s">
        <v>33</v>
      </c>
      <c r="B16" s="30"/>
      <c r="C16" s="30"/>
      <c r="D16" s="31"/>
      <c r="E16" s="32">
        <f>E10+E14</f>
        <v>972.16553776299997</v>
      </c>
      <c r="F16" s="32">
        <f>F10+F14</f>
        <v>101.81851048827157</v>
      </c>
      <c r="G16" s="32"/>
      <c r="H16" s="18"/>
      <c r="I16" s="18"/>
    </row>
    <row r="17" spans="1:9" x14ac:dyDescent="0.2">
      <c r="A17" s="30"/>
      <c r="B17" s="30"/>
      <c r="C17" s="30"/>
      <c r="D17" s="31"/>
      <c r="E17" s="32"/>
      <c r="F17" s="33"/>
      <c r="G17" s="32"/>
      <c r="H17" s="18"/>
      <c r="I17" s="18"/>
    </row>
    <row r="18" spans="1:9" x14ac:dyDescent="0.2">
      <c r="A18" s="30" t="s">
        <v>35</v>
      </c>
      <c r="B18" s="30"/>
      <c r="C18" s="30"/>
      <c r="D18" s="31"/>
      <c r="E18" s="32">
        <f>E20-E16</f>
        <v>-17.363180999999372</v>
      </c>
      <c r="F18" s="32">
        <f>F20-(F16)</f>
        <v>-1.8185104882715706</v>
      </c>
      <c r="G18" s="32"/>
      <c r="H18" s="18"/>
      <c r="I18" s="18"/>
    </row>
    <row r="19" spans="1:9" x14ac:dyDescent="0.2">
      <c r="A19" s="30"/>
      <c r="B19" s="30"/>
      <c r="C19" s="30"/>
      <c r="D19" s="31"/>
      <c r="E19" s="32"/>
      <c r="F19" s="33"/>
      <c r="G19" s="32"/>
      <c r="H19" s="18"/>
      <c r="I19" s="18"/>
    </row>
    <row r="20" spans="1:9" x14ac:dyDescent="0.2">
      <c r="A20" s="35" t="s">
        <v>34</v>
      </c>
      <c r="B20" s="35"/>
      <c r="C20" s="35"/>
      <c r="D20" s="36"/>
      <c r="E20" s="37">
        <v>954.8023567630006</v>
      </c>
      <c r="F20" s="37">
        <v>100</v>
      </c>
      <c r="G20" s="37"/>
      <c r="H20" s="18"/>
      <c r="I20" s="18"/>
    </row>
    <row r="22" spans="1:9" x14ac:dyDescent="0.2">
      <c r="A22" s="18" t="s">
        <v>36</v>
      </c>
    </row>
    <row r="23" spans="1:9" x14ac:dyDescent="0.2">
      <c r="A23" s="56" t="s">
        <v>1132</v>
      </c>
    </row>
    <row r="25" spans="1:9" x14ac:dyDescent="0.2">
      <c r="A25" s="18" t="s">
        <v>37</v>
      </c>
    </row>
    <row r="26" spans="1:9" x14ac:dyDescent="0.2">
      <c r="A26" s="18" t="s">
        <v>38</v>
      </c>
    </row>
    <row r="27" spans="1:9" x14ac:dyDescent="0.2">
      <c r="A27" s="18" t="s">
        <v>39</v>
      </c>
      <c r="B27" s="18"/>
      <c r="C27" s="39" t="s">
        <v>41</v>
      </c>
      <c r="D27" s="39" t="s">
        <v>1193</v>
      </c>
    </row>
    <row r="28" spans="1:9" x14ac:dyDescent="0.2">
      <c r="A28" s="9" t="s">
        <v>59</v>
      </c>
      <c r="C28" s="40">
        <v>24.734300000000001</v>
      </c>
      <c r="D28" s="40">
        <v>24.933800000000002</v>
      </c>
    </row>
    <row r="29" spans="1:9" x14ac:dyDescent="0.2">
      <c r="A29" s="9" t="s">
        <v>81</v>
      </c>
      <c r="C29" s="40">
        <v>11.466799999999999</v>
      </c>
      <c r="D29" s="40">
        <v>11.5593</v>
      </c>
    </row>
    <row r="30" spans="1:9" x14ac:dyDescent="0.2">
      <c r="A30" s="9" t="s">
        <v>62</v>
      </c>
      <c r="C30" s="40">
        <v>26.363299999999999</v>
      </c>
      <c r="D30" s="40">
        <v>26.575900000000001</v>
      </c>
    </row>
    <row r="31" spans="1:9" x14ac:dyDescent="0.2">
      <c r="A31" s="9" t="s">
        <v>82</v>
      </c>
      <c r="C31" s="40">
        <v>12.380800000000001</v>
      </c>
      <c r="D31" s="40">
        <v>12.480700000000001</v>
      </c>
    </row>
    <row r="33" spans="1:7" x14ac:dyDescent="0.2">
      <c r="A33" s="9" t="s">
        <v>42</v>
      </c>
    </row>
    <row r="34" spans="1:7" x14ac:dyDescent="0.2">
      <c r="A34" s="9" t="s">
        <v>1194</v>
      </c>
    </row>
    <row r="36" spans="1:7" x14ac:dyDescent="0.2">
      <c r="A36" s="18" t="s">
        <v>43</v>
      </c>
      <c r="D36" s="41" t="s">
        <v>44</v>
      </c>
    </row>
    <row r="38" spans="1:7" x14ac:dyDescent="0.2">
      <c r="A38" s="18" t="s">
        <v>894</v>
      </c>
      <c r="D38" s="72" t="s">
        <v>1195</v>
      </c>
    </row>
    <row r="39" spans="1:7" x14ac:dyDescent="0.2">
      <c r="A39" s="9" t="s">
        <v>1196</v>
      </c>
      <c r="D39" s="42"/>
    </row>
    <row r="41" spans="1:7" x14ac:dyDescent="0.2">
      <c r="A41" s="18" t="s">
        <v>772</v>
      </c>
      <c r="D41" s="41" t="s">
        <v>44</v>
      </c>
    </row>
    <row r="42" spans="1:7" x14ac:dyDescent="0.2">
      <c r="A42" s="9" t="s">
        <v>770</v>
      </c>
    </row>
    <row r="43" spans="1:7" x14ac:dyDescent="0.2">
      <c r="A43" s="52" t="s">
        <v>1133</v>
      </c>
    </row>
    <row r="45" spans="1:7" ht="36.75" customHeight="1" x14ac:dyDescent="0.3">
      <c r="A45" s="94" t="s">
        <v>1197</v>
      </c>
      <c r="B45" s="95"/>
      <c r="C45" s="95"/>
      <c r="D45" s="95"/>
      <c r="E45" s="95"/>
      <c r="F45" s="95"/>
      <c r="G45" s="95"/>
    </row>
    <row r="47" spans="1:7" ht="36.75" customHeight="1" x14ac:dyDescent="0.3">
      <c r="A47" s="94" t="s">
        <v>1198</v>
      </c>
      <c r="B47" s="95"/>
      <c r="C47" s="95"/>
      <c r="D47" s="95"/>
      <c r="E47" s="95"/>
      <c r="F47" s="95"/>
      <c r="G47" s="95"/>
    </row>
    <row r="48" spans="1:7" x14ac:dyDescent="0.2">
      <c r="A48" s="52" t="s">
        <v>1137</v>
      </c>
    </row>
    <row r="50" spans="1:9" ht="26.25" customHeight="1" x14ac:dyDescent="0.3">
      <c r="A50" s="94" t="s">
        <v>1154</v>
      </c>
      <c r="B50" s="95"/>
      <c r="C50" s="95"/>
      <c r="D50" s="95"/>
      <c r="E50" s="95"/>
      <c r="F50" s="95"/>
      <c r="G50" s="95"/>
    </row>
    <row r="51" spans="1:9" s="51" customFormat="1" ht="14.4" x14ac:dyDescent="0.3">
      <c r="A51" s="73"/>
      <c r="B51" s="74"/>
      <c r="C51" s="74"/>
      <c r="D51" s="74"/>
      <c r="E51" s="74"/>
      <c r="F51" s="74"/>
      <c r="G51" s="74"/>
    </row>
    <row r="52" spans="1:9" x14ac:dyDescent="0.2">
      <c r="A52" s="49" t="s">
        <v>1199</v>
      </c>
      <c r="B52" s="51"/>
      <c r="C52" s="51"/>
      <c r="D52" s="51"/>
      <c r="E52" s="69"/>
      <c r="F52" s="69"/>
      <c r="G52" s="69"/>
    </row>
    <row r="53" spans="1:9" x14ac:dyDescent="0.2">
      <c r="A53" s="49"/>
      <c r="B53" s="51"/>
      <c r="C53" s="51"/>
      <c r="D53" s="51"/>
      <c r="E53" s="69"/>
      <c r="F53" s="69"/>
      <c r="G53" s="69"/>
    </row>
    <row r="54" spans="1:9" ht="48" customHeight="1" x14ac:dyDescent="0.2">
      <c r="A54" s="99" t="s">
        <v>1200</v>
      </c>
      <c r="B54" s="99"/>
      <c r="C54" s="99"/>
      <c r="D54" s="99"/>
      <c r="E54" s="99"/>
      <c r="F54" s="99"/>
      <c r="G54" s="99"/>
    </row>
    <row r="55" spans="1:9" x14ac:dyDescent="0.2">
      <c r="A55" s="51"/>
      <c r="B55" s="51"/>
      <c r="C55" s="51"/>
      <c r="D55" s="51"/>
      <c r="E55" s="69"/>
      <c r="F55" s="69"/>
      <c r="G55" s="69"/>
    </row>
    <row r="56" spans="1:9" ht="25.5" customHeight="1" x14ac:dyDescent="0.2">
      <c r="A56" s="92" t="s">
        <v>1201</v>
      </c>
      <c r="B56" s="92"/>
      <c r="C56" s="92"/>
      <c r="D56" s="92"/>
      <c r="E56" s="92"/>
      <c r="F56" s="92"/>
      <c r="G56" s="92"/>
    </row>
    <row r="58" spans="1:9" s="1" customFormat="1" ht="13.8" x14ac:dyDescent="0.2">
      <c r="A58" s="84" t="s">
        <v>1202</v>
      </c>
      <c r="B58" s="85"/>
      <c r="C58" s="85"/>
      <c r="D58" s="85"/>
      <c r="E58" s="85"/>
      <c r="F58" s="85"/>
      <c r="G58" s="85"/>
    </row>
    <row r="59" spans="1:9" x14ac:dyDescent="0.2">
      <c r="A59" s="11" t="s">
        <v>7</v>
      </c>
    </row>
    <row r="60" spans="1:9" s="1" customFormat="1" ht="17.850000000000001" customHeight="1" x14ac:dyDescent="0.2">
      <c r="A60" s="8" t="s">
        <v>2</v>
      </c>
      <c r="B60" s="8" t="s">
        <v>0</v>
      </c>
      <c r="C60" s="17" t="s">
        <v>825</v>
      </c>
      <c r="D60" s="16" t="s">
        <v>1</v>
      </c>
      <c r="E60" s="15" t="s">
        <v>3</v>
      </c>
      <c r="F60" s="15" t="s">
        <v>4</v>
      </c>
      <c r="G60" s="15" t="s">
        <v>6</v>
      </c>
    </row>
    <row r="61" spans="1:9" x14ac:dyDescent="0.2">
      <c r="A61" s="21" t="s">
        <v>47</v>
      </c>
      <c r="B61" s="22"/>
      <c r="C61" s="22"/>
      <c r="D61" s="23"/>
      <c r="E61" s="24"/>
      <c r="F61" s="25"/>
      <c r="G61" s="24"/>
    </row>
    <row r="62" spans="1:9" x14ac:dyDescent="0.2">
      <c r="A62" s="30" t="s">
        <v>48</v>
      </c>
      <c r="B62" s="26"/>
      <c r="C62" s="26"/>
      <c r="D62" s="34"/>
      <c r="E62" s="28"/>
      <c r="F62" s="29"/>
      <c r="G62" s="28"/>
    </row>
    <row r="63" spans="1:9" x14ac:dyDescent="0.2">
      <c r="A63" s="26" t="s">
        <v>1141</v>
      </c>
      <c r="B63" s="26" t="s">
        <v>1142</v>
      </c>
      <c r="C63" s="26" t="s">
        <v>1143</v>
      </c>
      <c r="D63" s="27">
        <v>1450</v>
      </c>
      <c r="E63" s="28">
        <v>5075</v>
      </c>
      <c r="F63" s="29">
        <f>E63/E70*100</f>
        <v>92.771216014971074</v>
      </c>
      <c r="G63" s="28">
        <v>4.165</v>
      </c>
      <c r="I63" s="42"/>
    </row>
    <row r="64" spans="1:9" x14ac:dyDescent="0.2">
      <c r="A64" s="30" t="s">
        <v>32</v>
      </c>
      <c r="B64" s="30"/>
      <c r="C64" s="30"/>
      <c r="D64" s="31"/>
      <c r="E64" s="32">
        <v>5075</v>
      </c>
      <c r="F64" s="32">
        <f>SUM(F63)</f>
        <v>92.771216014971074</v>
      </c>
      <c r="G64" s="32"/>
      <c r="H64" s="18"/>
      <c r="I64" s="18"/>
    </row>
    <row r="65" spans="1:9" x14ac:dyDescent="0.2">
      <c r="A65" s="26"/>
      <c r="B65" s="26"/>
      <c r="C65" s="26"/>
      <c r="D65" s="34"/>
      <c r="E65" s="28"/>
      <c r="F65" s="29"/>
      <c r="G65" s="28"/>
    </row>
    <row r="66" spans="1:9" x14ac:dyDescent="0.2">
      <c r="A66" s="30" t="s">
        <v>33</v>
      </c>
      <c r="B66" s="30"/>
      <c r="C66" s="30"/>
      <c r="D66" s="31"/>
      <c r="E66" s="32">
        <v>5075</v>
      </c>
      <c r="F66" s="32">
        <f>F64</f>
        <v>92.771216014971074</v>
      </c>
      <c r="G66" s="32"/>
      <c r="H66" s="18"/>
      <c r="I66" s="18"/>
    </row>
    <row r="67" spans="1:9" x14ac:dyDescent="0.2">
      <c r="A67" s="30"/>
      <c r="B67" s="30"/>
      <c r="C67" s="30"/>
      <c r="D67" s="31"/>
      <c r="E67" s="32"/>
      <c r="F67" s="33"/>
      <c r="G67" s="32"/>
      <c r="H67" s="18"/>
      <c r="I67" s="18"/>
    </row>
    <row r="68" spans="1:9" x14ac:dyDescent="0.2">
      <c r="A68" s="30" t="s">
        <v>35</v>
      </c>
      <c r="B68" s="30"/>
      <c r="C68" s="30"/>
      <c r="D68" s="31"/>
      <c r="E68" s="32">
        <f>E70-E66</f>
        <v>395.44678080000085</v>
      </c>
      <c r="F68" s="33">
        <f>E68/E70*100</f>
        <v>7.2287839850289251</v>
      </c>
      <c r="G68" s="32"/>
      <c r="H68" s="18"/>
      <c r="I68" s="42"/>
    </row>
    <row r="69" spans="1:9" x14ac:dyDescent="0.2">
      <c r="A69" s="30"/>
      <c r="B69" s="30"/>
      <c r="C69" s="30"/>
      <c r="D69" s="31"/>
      <c r="E69" s="32"/>
      <c r="F69" s="33"/>
      <c r="G69" s="32"/>
      <c r="H69" s="18"/>
      <c r="I69" s="18"/>
    </row>
    <row r="70" spans="1:9" x14ac:dyDescent="0.2">
      <c r="A70" s="35" t="s">
        <v>34</v>
      </c>
      <c r="B70" s="35"/>
      <c r="C70" s="35"/>
      <c r="D70" s="36"/>
      <c r="E70" s="37">
        <v>5470.4467808000009</v>
      </c>
      <c r="F70" s="38">
        <v>100</v>
      </c>
      <c r="G70" s="37"/>
      <c r="H70" s="18"/>
      <c r="I70" s="18"/>
    </row>
    <row r="71" spans="1:9" s="13" customFormat="1" x14ac:dyDescent="0.2">
      <c r="A71" s="9"/>
      <c r="B71" s="9"/>
      <c r="C71" s="9"/>
      <c r="D71" s="10"/>
      <c r="F71" s="20"/>
      <c r="H71" s="9"/>
      <c r="I71" s="9"/>
    </row>
    <row r="72" spans="1:9" s="13" customFormat="1" x14ac:dyDescent="0.2">
      <c r="A72" s="18" t="s">
        <v>36</v>
      </c>
      <c r="B72" s="9"/>
      <c r="C72" s="9"/>
      <c r="D72" s="10"/>
      <c r="F72" s="14"/>
      <c r="H72" s="9"/>
      <c r="I72" s="9"/>
    </row>
    <row r="73" spans="1:9" s="13" customFormat="1" x14ac:dyDescent="0.2">
      <c r="A73" s="49" t="s">
        <v>1144</v>
      </c>
      <c r="B73" s="9"/>
      <c r="C73" s="9"/>
      <c r="D73" s="10"/>
      <c r="F73" s="14"/>
      <c r="H73" s="9"/>
      <c r="I73" s="9"/>
    </row>
    <row r="74" spans="1:9" s="13" customFormat="1" x14ac:dyDescent="0.2">
      <c r="A74" s="18" t="s">
        <v>1145</v>
      </c>
      <c r="B74" s="9"/>
      <c r="C74" s="9"/>
      <c r="D74" s="10"/>
      <c r="F74" s="14"/>
      <c r="H74" s="9"/>
      <c r="I74" s="9"/>
    </row>
    <row r="76" spans="1:9" s="13" customFormat="1" x14ac:dyDescent="0.2">
      <c r="A76" s="18" t="s">
        <v>37</v>
      </c>
      <c r="B76" s="9"/>
      <c r="C76" s="9"/>
      <c r="D76" s="10"/>
      <c r="F76" s="14"/>
      <c r="H76" s="9"/>
      <c r="I76" s="9"/>
    </row>
    <row r="77" spans="1:9" s="13" customFormat="1" x14ac:dyDescent="0.2">
      <c r="A77" s="18" t="s">
        <v>38</v>
      </c>
      <c r="B77" s="9"/>
      <c r="C77" s="9"/>
      <c r="D77" s="10"/>
      <c r="F77" s="14"/>
      <c r="H77" s="9"/>
      <c r="I77" s="9"/>
    </row>
    <row r="78" spans="1:9" s="13" customFormat="1" x14ac:dyDescent="0.2">
      <c r="A78" s="18" t="s">
        <v>39</v>
      </c>
      <c r="B78" s="18"/>
      <c r="C78" s="39" t="s">
        <v>41</v>
      </c>
      <c r="D78" s="19" t="s">
        <v>40</v>
      </c>
      <c r="F78" s="75"/>
      <c r="G78" s="76"/>
      <c r="H78" s="9"/>
      <c r="I78" s="9"/>
    </row>
    <row r="79" spans="1:9" s="13" customFormat="1" x14ac:dyDescent="0.2">
      <c r="A79" s="9" t="s">
        <v>59</v>
      </c>
      <c r="B79" s="9"/>
      <c r="C79" s="40">
        <v>0</v>
      </c>
      <c r="D79" s="40">
        <v>0.48620000000000002</v>
      </c>
      <c r="F79" s="14"/>
      <c r="H79" s="9"/>
      <c r="I79" s="9"/>
    </row>
    <row r="80" spans="1:9" s="13" customFormat="1" x14ac:dyDescent="0.2">
      <c r="A80" s="9" t="s">
        <v>81</v>
      </c>
      <c r="B80" s="9"/>
      <c r="C80" s="40">
        <v>0</v>
      </c>
      <c r="D80" s="40">
        <v>0.22539999999999999</v>
      </c>
      <c r="F80" s="14"/>
      <c r="H80" s="9"/>
      <c r="I80" s="9"/>
    </row>
    <row r="81" spans="1:9" s="13" customFormat="1" x14ac:dyDescent="0.2">
      <c r="A81" s="9" t="s">
        <v>62</v>
      </c>
      <c r="B81" s="9"/>
      <c r="C81" s="40">
        <v>0</v>
      </c>
      <c r="D81" s="40">
        <v>0.51400000000000001</v>
      </c>
      <c r="F81" s="14"/>
      <c r="H81" s="9"/>
      <c r="I81" s="9"/>
    </row>
    <row r="82" spans="1:9" s="13" customFormat="1" x14ac:dyDescent="0.2">
      <c r="A82" s="9" t="s">
        <v>82</v>
      </c>
      <c r="B82" s="9"/>
      <c r="C82" s="40">
        <v>0</v>
      </c>
      <c r="D82" s="40">
        <v>0.2414</v>
      </c>
      <c r="F82" s="14"/>
      <c r="H82" s="9"/>
      <c r="I82" s="9"/>
    </row>
    <row r="84" spans="1:9" s="13" customFormat="1" x14ac:dyDescent="0.2">
      <c r="A84" s="9" t="s">
        <v>42</v>
      </c>
      <c r="B84" s="9"/>
      <c r="C84" s="9"/>
      <c r="D84" s="10"/>
      <c r="F84" s="14"/>
      <c r="H84" s="9"/>
      <c r="I84" s="9"/>
    </row>
    <row r="86" spans="1:9" s="13" customFormat="1" x14ac:dyDescent="0.2">
      <c r="A86" s="18" t="s">
        <v>1213</v>
      </c>
      <c r="B86" s="9"/>
      <c r="C86" s="9"/>
      <c r="D86" s="41" t="s">
        <v>44</v>
      </c>
      <c r="F86" s="14"/>
      <c r="H86" s="9"/>
      <c r="I86" s="9"/>
    </row>
    <row r="87" spans="1:9" x14ac:dyDescent="0.2">
      <c r="A87" s="9" t="s">
        <v>770</v>
      </c>
    </row>
    <row r="88" spans="1:9" x14ac:dyDescent="0.2">
      <c r="A88" s="52" t="s">
        <v>1133</v>
      </c>
    </row>
  </sheetData>
  <mergeCells count="7">
    <mergeCell ref="A58:G58"/>
    <mergeCell ref="A1:G1"/>
    <mergeCell ref="A45:G45"/>
    <mergeCell ref="A47:G47"/>
    <mergeCell ref="A50:G50"/>
    <mergeCell ref="A54:G54"/>
    <mergeCell ref="A56:G56"/>
  </mergeCells>
  <conditionalFormatting sqref="F2:F3 F5:F6 F46 F48:F49 F59 F71:F65532 F11 F17 F19 F57 F55 F52:F53 F21:F44 F15">
    <cfRule type="cellIs" dxfId="5" priority="4" stopIfTrue="1" operator="between">
      <formula>0.009</formula>
      <formula>-0.009</formula>
    </cfRule>
  </conditionalFormatting>
  <conditionalFormatting sqref="F61:F62">
    <cfRule type="cellIs" dxfId="4" priority="3" stopIfTrue="1" operator="between">
      <formula>0.009</formula>
      <formula>-0.009</formula>
    </cfRule>
  </conditionalFormatting>
  <conditionalFormatting sqref="F63 F65 F67:F70">
    <cfRule type="cellIs" dxfId="3" priority="2" stopIfTrue="1" operator="between">
      <formula>0.009</formula>
      <formula>-0.009</formula>
    </cfRule>
  </conditionalFormatting>
  <conditionalFormatting sqref="F12:F13">
    <cfRule type="cellIs" dxfId="2" priority="1" stopIfTrue="1" operator="between">
      <formula>0.009</formula>
      <formula>-0.009</formula>
    </cfRule>
  </conditionalFormatting>
  <hyperlinks>
    <hyperlink ref="A48" r:id="rId1" tooltip="https://www.franklintempletonindia.com/downloadsServlet/pdf/fair-valuation-reliance-big-reliance-infra-november-4-2020-kgox4tfq" xr:uid="{00000000-0004-0000-2B00-000000000000}"/>
    <hyperlink ref="A43" r:id="rId2" tooltip="https://www.franklintempletonindia.com/investor/reports" xr:uid="{00000000-0004-0000-2B00-000001000000}"/>
    <hyperlink ref="A88" r:id="rId3" tooltip="https://www.franklintempletonindia.com/investor/reports" xr:uid="{00000000-0004-0000-2B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54"/>
  <sheetViews>
    <sheetView workbookViewId="0">
      <selection sqref="A1:G1"/>
    </sheetView>
  </sheetViews>
  <sheetFormatPr defaultColWidth="9.33203125" defaultRowHeight="10.199999999999999" x14ac:dyDescent="0.2"/>
  <cols>
    <col min="1" max="1" width="38.6640625" style="9" bestFit="1" customWidth="1"/>
    <col min="2" max="2" width="58" style="9" bestFit="1" customWidth="1"/>
    <col min="3" max="3" width="1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5" customHeight="1" x14ac:dyDescent="0.2">
      <c r="A1" s="84" t="s">
        <v>1203</v>
      </c>
      <c r="B1" s="85"/>
      <c r="C1" s="85"/>
      <c r="D1" s="85"/>
      <c r="E1" s="85"/>
      <c r="F1" s="85"/>
      <c r="G1" s="85"/>
    </row>
    <row r="2" spans="1:9" s="1" customFormat="1" ht="12" x14ac:dyDescent="0.25">
      <c r="A2" s="70" t="s">
        <v>1110</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1162</v>
      </c>
      <c r="B7" s="26" t="s">
        <v>1163</v>
      </c>
      <c r="C7" s="26" t="s">
        <v>1120</v>
      </c>
      <c r="D7" s="27">
        <v>10140</v>
      </c>
      <c r="E7" s="28">
        <v>21223.445879999999</v>
      </c>
      <c r="F7" s="29">
        <v>63.353325248154903</v>
      </c>
      <c r="G7" s="28">
        <v>9.1997</v>
      </c>
    </row>
    <row r="8" spans="1:9" x14ac:dyDescent="0.2">
      <c r="A8" s="26" t="s">
        <v>1118</v>
      </c>
      <c r="B8" s="26" t="s">
        <v>1119</v>
      </c>
      <c r="C8" s="26" t="s">
        <v>1120</v>
      </c>
      <c r="D8" s="27">
        <v>1366</v>
      </c>
      <c r="E8" s="28">
        <v>2865.9499599999999</v>
      </c>
      <c r="F8" s="29">
        <v>8.5550414851302392</v>
      </c>
      <c r="G8" s="28">
        <v>9.3849999999999998</v>
      </c>
    </row>
    <row r="9" spans="1:9" x14ac:dyDescent="0.2">
      <c r="A9" s="30" t="s">
        <v>32</v>
      </c>
      <c r="B9" s="30"/>
      <c r="C9" s="30"/>
      <c r="D9" s="31"/>
      <c r="E9" s="32">
        <f>SUM(E6:E8)</f>
        <v>24089.395839999997</v>
      </c>
      <c r="F9" s="33">
        <f>SUM(F6:F8)</f>
        <v>71.908366733285135</v>
      </c>
      <c r="G9" s="32"/>
      <c r="H9" s="18"/>
      <c r="I9" s="18"/>
    </row>
    <row r="10" spans="1:9" x14ac:dyDescent="0.2">
      <c r="A10" s="26"/>
      <c r="B10" s="26"/>
      <c r="C10" s="26"/>
      <c r="D10" s="34"/>
      <c r="E10" s="28"/>
      <c r="F10" s="29"/>
      <c r="G10" s="28"/>
    </row>
    <row r="11" spans="1:9" x14ac:dyDescent="0.2">
      <c r="A11" s="30" t="s">
        <v>1121</v>
      </c>
      <c r="B11" s="26"/>
      <c r="C11" s="26"/>
      <c r="D11" s="34"/>
      <c r="E11" s="28"/>
      <c r="F11" s="29"/>
      <c r="G11" s="28"/>
    </row>
    <row r="12" spans="1:9" x14ac:dyDescent="0.2">
      <c r="A12" s="26" t="s">
        <v>1204</v>
      </c>
      <c r="B12" s="26" t="s">
        <v>1205</v>
      </c>
      <c r="C12" s="26" t="s">
        <v>1124</v>
      </c>
      <c r="D12" s="27">
        <v>750</v>
      </c>
      <c r="E12" s="28">
        <v>0</v>
      </c>
      <c r="F12" s="28">
        <v>0</v>
      </c>
      <c r="G12" s="28">
        <v>0</v>
      </c>
    </row>
    <row r="13" spans="1:9" x14ac:dyDescent="0.2">
      <c r="A13" s="26" t="s">
        <v>1166</v>
      </c>
      <c r="B13" s="26" t="s">
        <v>1167</v>
      </c>
      <c r="C13" s="26" t="s">
        <v>1124</v>
      </c>
      <c r="D13" s="27">
        <v>150</v>
      </c>
      <c r="E13" s="28">
        <v>0</v>
      </c>
      <c r="F13" s="28">
        <v>0</v>
      </c>
      <c r="G13" s="28">
        <v>0</v>
      </c>
    </row>
    <row r="14" spans="1:9" x14ac:dyDescent="0.2">
      <c r="A14" s="30" t="s">
        <v>32</v>
      </c>
      <c r="B14" s="30"/>
      <c r="C14" s="30"/>
      <c r="D14" s="31"/>
      <c r="E14" s="32">
        <f>SUM(E11:E13)</f>
        <v>0</v>
      </c>
      <c r="F14" s="32">
        <f>SUM(F11:F13)</f>
        <v>0</v>
      </c>
      <c r="G14" s="32"/>
      <c r="H14" s="18"/>
      <c r="I14" s="18"/>
    </row>
    <row r="15" spans="1:9" x14ac:dyDescent="0.2">
      <c r="A15" s="26"/>
      <c r="B15" s="26"/>
      <c r="C15" s="26"/>
      <c r="D15" s="34"/>
      <c r="E15" s="28"/>
      <c r="F15" s="29"/>
      <c r="G15" s="28"/>
    </row>
    <row r="16" spans="1:9" x14ac:dyDescent="0.2">
      <c r="A16" s="30" t="s">
        <v>31</v>
      </c>
      <c r="B16" s="26"/>
      <c r="C16" s="26"/>
      <c r="D16" s="34"/>
      <c r="E16" s="28"/>
      <c r="F16" s="29"/>
      <c r="G16" s="28"/>
    </row>
    <row r="17" spans="1:9" x14ac:dyDescent="0.2">
      <c r="A17" s="26" t="s">
        <v>1129</v>
      </c>
      <c r="B17" s="26" t="s">
        <v>1130</v>
      </c>
      <c r="C17" s="26" t="s">
        <v>1131</v>
      </c>
      <c r="D17" s="27">
        <v>258233.08799999999</v>
      </c>
      <c r="E17" s="28">
        <v>8963.3221310000008</v>
      </c>
      <c r="F17" s="29">
        <v>26.756082187593702</v>
      </c>
      <c r="G17" s="28">
        <v>3.8433999999999999</v>
      </c>
    </row>
    <row r="18" spans="1:9" x14ac:dyDescent="0.2">
      <c r="A18" s="30" t="s">
        <v>32</v>
      </c>
      <c r="B18" s="30"/>
      <c r="C18" s="30"/>
      <c r="D18" s="31"/>
      <c r="E18" s="32">
        <f>SUM(E17:E17)</f>
        <v>8963.3221310000008</v>
      </c>
      <c r="F18" s="33">
        <f>SUM(F17:F17)</f>
        <v>26.756082187593702</v>
      </c>
      <c r="G18" s="32"/>
      <c r="H18" s="18"/>
      <c r="I18" s="18"/>
    </row>
    <row r="19" spans="1:9" x14ac:dyDescent="0.2">
      <c r="A19" s="26"/>
      <c r="B19" s="26"/>
      <c r="C19" s="26"/>
      <c r="D19" s="34"/>
      <c r="E19" s="28"/>
      <c r="F19" s="29"/>
      <c r="G19" s="28"/>
    </row>
    <row r="20" spans="1:9" x14ac:dyDescent="0.2">
      <c r="A20" s="30" t="s">
        <v>33</v>
      </c>
      <c r="B20" s="30"/>
      <c r="C20" s="30"/>
      <c r="D20" s="31"/>
      <c r="E20" s="32">
        <f>E9+E14+E18</f>
        <v>33052.717970999998</v>
      </c>
      <c r="F20" s="33">
        <f>F9+F14+F18</f>
        <v>98.66444892087884</v>
      </c>
      <c r="G20" s="32"/>
      <c r="H20" s="18"/>
      <c r="I20" s="18"/>
    </row>
    <row r="21" spans="1:9" x14ac:dyDescent="0.2">
      <c r="A21" s="30"/>
      <c r="B21" s="30"/>
      <c r="C21" s="30"/>
      <c r="D21" s="31"/>
      <c r="E21" s="32"/>
      <c r="F21" s="33"/>
      <c r="G21" s="32"/>
      <c r="H21" s="18"/>
      <c r="I21" s="18"/>
    </row>
    <row r="22" spans="1:9" x14ac:dyDescent="0.2">
      <c r="A22" s="30" t="s">
        <v>35</v>
      </c>
      <c r="B22" s="30"/>
      <c r="C22" s="30"/>
      <c r="D22" s="31"/>
      <c r="E22" s="32">
        <f>E24-(E9+E14+E18)</f>
        <v>447.41133850000188</v>
      </c>
      <c r="F22" s="33">
        <f>F24-(F9+F14+F18)</f>
        <v>1.33555107912116</v>
      </c>
      <c r="G22" s="32"/>
      <c r="H22" s="18"/>
      <c r="I22" s="18"/>
    </row>
    <row r="23" spans="1:9" x14ac:dyDescent="0.2">
      <c r="A23" s="30"/>
      <c r="B23" s="30"/>
      <c r="C23" s="30"/>
      <c r="D23" s="31"/>
      <c r="E23" s="32"/>
      <c r="F23" s="33"/>
      <c r="G23" s="32"/>
      <c r="H23" s="18"/>
      <c r="I23" s="18"/>
    </row>
    <row r="24" spans="1:9" x14ac:dyDescent="0.2">
      <c r="A24" s="35" t="s">
        <v>34</v>
      </c>
      <c r="B24" s="35"/>
      <c r="C24" s="35"/>
      <c r="D24" s="36"/>
      <c r="E24" s="37">
        <v>33500.1293095</v>
      </c>
      <c r="F24" s="38">
        <v>100</v>
      </c>
      <c r="G24" s="37"/>
      <c r="H24" s="18"/>
      <c r="I24" s="18"/>
    </row>
    <row r="26" spans="1:9" x14ac:dyDescent="0.2">
      <c r="A26" s="18" t="s">
        <v>36</v>
      </c>
    </row>
    <row r="27" spans="1:9" x14ac:dyDescent="0.2">
      <c r="A27" s="56" t="s">
        <v>1132</v>
      </c>
    </row>
    <row r="29" spans="1:9" x14ac:dyDescent="0.2">
      <c r="A29" s="18" t="s">
        <v>37</v>
      </c>
    </row>
    <row r="30" spans="1:9" x14ac:dyDescent="0.2">
      <c r="A30" s="18" t="s">
        <v>38</v>
      </c>
    </row>
    <row r="31" spans="1:9" x14ac:dyDescent="0.2">
      <c r="A31" s="18" t="s">
        <v>39</v>
      </c>
      <c r="B31" s="18"/>
      <c r="C31" s="39" t="s">
        <v>41</v>
      </c>
      <c r="D31" s="19" t="s">
        <v>40</v>
      </c>
    </row>
    <row r="32" spans="1:9" x14ac:dyDescent="0.2">
      <c r="A32" s="9" t="s">
        <v>59</v>
      </c>
      <c r="C32" s="40">
        <v>22.367899999999999</v>
      </c>
      <c r="D32" s="40">
        <v>23.698599999999999</v>
      </c>
    </row>
    <row r="33" spans="1:7" x14ac:dyDescent="0.2">
      <c r="A33" s="9" t="s">
        <v>81</v>
      </c>
      <c r="C33" s="40">
        <v>11.9948</v>
      </c>
      <c r="D33" s="40">
        <v>12.708399999999999</v>
      </c>
    </row>
    <row r="34" spans="1:7" x14ac:dyDescent="0.2">
      <c r="A34" s="9" t="s">
        <v>62</v>
      </c>
      <c r="C34" s="40">
        <v>23.826599999999999</v>
      </c>
      <c r="D34" s="40">
        <v>23.914000000000001</v>
      </c>
    </row>
    <row r="35" spans="1:7" x14ac:dyDescent="0.2">
      <c r="A35" s="9" t="s">
        <v>82</v>
      </c>
      <c r="C35" s="40">
        <v>13.057700000000001</v>
      </c>
      <c r="D35" s="40">
        <v>13.105700000000001</v>
      </c>
    </row>
    <row r="37" spans="1:7" x14ac:dyDescent="0.2">
      <c r="A37" s="9" t="s">
        <v>42</v>
      </c>
    </row>
    <row r="39" spans="1:7" x14ac:dyDescent="0.2">
      <c r="A39" s="18" t="s">
        <v>43</v>
      </c>
      <c r="D39" s="41" t="s">
        <v>44</v>
      </c>
    </row>
    <row r="41" spans="1:7" x14ac:dyDescent="0.2">
      <c r="A41" s="18" t="s">
        <v>894</v>
      </c>
      <c r="D41" s="42">
        <v>2.9108916901095898</v>
      </c>
      <c r="E41" s="13" t="s">
        <v>45</v>
      </c>
    </row>
    <row r="43" spans="1:7" x14ac:dyDescent="0.2">
      <c r="A43" s="18" t="s">
        <v>772</v>
      </c>
      <c r="D43" s="10" t="s">
        <v>44</v>
      </c>
    </row>
    <row r="44" spans="1:7" x14ac:dyDescent="0.2">
      <c r="A44" s="9" t="s">
        <v>770</v>
      </c>
    </row>
    <row r="45" spans="1:7" x14ac:dyDescent="0.2">
      <c r="A45" s="52" t="s">
        <v>1133</v>
      </c>
    </row>
    <row r="47" spans="1:7" ht="25.5" customHeight="1" x14ac:dyDescent="0.3">
      <c r="A47" s="94" t="s">
        <v>1206</v>
      </c>
      <c r="B47" s="95"/>
      <c r="C47" s="95"/>
      <c r="D47" s="95"/>
      <c r="E47" s="95"/>
      <c r="F47" s="95"/>
      <c r="G47" s="95"/>
    </row>
    <row r="49" spans="1:7" ht="37.5" customHeight="1" x14ac:dyDescent="0.3">
      <c r="A49" s="94" t="s">
        <v>1207</v>
      </c>
      <c r="B49" s="95"/>
      <c r="C49" s="95"/>
      <c r="D49" s="95"/>
      <c r="E49" s="95"/>
      <c r="F49" s="95"/>
      <c r="G49" s="95"/>
    </row>
    <row r="51" spans="1:7" ht="47.25" customHeight="1" x14ac:dyDescent="0.3">
      <c r="A51" s="94" t="s">
        <v>1208</v>
      </c>
      <c r="B51" s="95"/>
      <c r="C51" s="95"/>
      <c r="D51" s="95"/>
      <c r="E51" s="95"/>
      <c r="F51" s="95"/>
      <c r="G51" s="95"/>
    </row>
    <row r="52" spans="1:7" x14ac:dyDescent="0.2">
      <c r="A52" s="52" t="s">
        <v>1137</v>
      </c>
    </row>
    <row r="54" spans="1:7" ht="26.25" customHeight="1" x14ac:dyDescent="0.3">
      <c r="A54" s="94" t="s">
        <v>1138</v>
      </c>
      <c r="B54" s="95"/>
      <c r="C54" s="95"/>
      <c r="D54" s="95"/>
      <c r="E54" s="95"/>
      <c r="F54" s="95"/>
      <c r="G54" s="95"/>
    </row>
    <row r="56" spans="1:7" x14ac:dyDescent="0.2">
      <c r="A56" s="18" t="s">
        <v>1139</v>
      </c>
    </row>
    <row r="58" spans="1:7" x14ac:dyDescent="0.2">
      <c r="A58" s="49" t="s">
        <v>766</v>
      </c>
    </row>
    <row r="59" spans="1:7" x14ac:dyDescent="0.2">
      <c r="A59" s="49"/>
    </row>
    <row r="60" spans="1:7" x14ac:dyDescent="0.2">
      <c r="A60" s="50"/>
    </row>
    <row r="61" spans="1:7" x14ac:dyDescent="0.2">
      <c r="A61" s="51"/>
    </row>
    <row r="62" spans="1:7" x14ac:dyDescent="0.2">
      <c r="A62" s="51"/>
    </row>
    <row r="63" spans="1:7" x14ac:dyDescent="0.2">
      <c r="A63" s="51"/>
    </row>
    <row r="64" spans="1:7"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49" t="s">
        <v>1209</v>
      </c>
    </row>
    <row r="73" spans="1:1" x14ac:dyDescent="0.2">
      <c r="A73" s="51"/>
    </row>
    <row r="74" spans="1:1" x14ac:dyDescent="0.2">
      <c r="A74" s="49" t="s">
        <v>766</v>
      </c>
    </row>
    <row r="75" spans="1:1" x14ac:dyDescent="0.2">
      <c r="A75" s="51"/>
    </row>
    <row r="76" spans="1:1" x14ac:dyDescent="0.2">
      <c r="A76" s="51"/>
    </row>
    <row r="77" spans="1:1" x14ac:dyDescent="0.2">
      <c r="A77" s="51"/>
    </row>
    <row r="78" spans="1:1" x14ac:dyDescent="0.2">
      <c r="A78" s="51"/>
    </row>
    <row r="79" spans="1:1" x14ac:dyDescent="0.2">
      <c r="A79" s="51"/>
    </row>
    <row r="80" spans="1:1" x14ac:dyDescent="0.2">
      <c r="A80" s="51"/>
    </row>
    <row r="81" spans="1:7" x14ac:dyDescent="0.2">
      <c r="A81" s="51"/>
    </row>
    <row r="82" spans="1:7" x14ac:dyDescent="0.2">
      <c r="A82" s="51"/>
    </row>
    <row r="83" spans="1:7" x14ac:dyDescent="0.2">
      <c r="A83" s="51"/>
    </row>
    <row r="84" spans="1:7" x14ac:dyDescent="0.2">
      <c r="A84" s="51"/>
    </row>
    <row r="85" spans="1:7" x14ac:dyDescent="0.2">
      <c r="A85" s="51"/>
    </row>
    <row r="86" spans="1:7" x14ac:dyDescent="0.2">
      <c r="A86" s="51"/>
    </row>
    <row r="87" spans="1:7" x14ac:dyDescent="0.2">
      <c r="A87" s="51"/>
    </row>
    <row r="88" spans="1:7" x14ac:dyDescent="0.2">
      <c r="A88" s="50"/>
    </row>
    <row r="89" spans="1:7" x14ac:dyDescent="0.2">
      <c r="A89" s="50"/>
    </row>
    <row r="90" spans="1:7" x14ac:dyDescent="0.2">
      <c r="A90" s="18" t="s">
        <v>802</v>
      </c>
    </row>
    <row r="92" spans="1:7" s="1" customFormat="1" ht="13.8" x14ac:dyDescent="0.2">
      <c r="A92" s="84" t="s">
        <v>1210</v>
      </c>
      <c r="B92" s="85"/>
      <c r="C92" s="85"/>
      <c r="D92" s="85"/>
      <c r="E92" s="85"/>
      <c r="F92" s="85"/>
      <c r="G92" s="85"/>
    </row>
    <row r="93" spans="1:7" x14ac:dyDescent="0.2">
      <c r="A93" s="18" t="s">
        <v>7</v>
      </c>
    </row>
    <row r="94" spans="1:7" s="1" customFormat="1" ht="17.7" customHeight="1" x14ac:dyDescent="0.2">
      <c r="A94" s="8" t="s">
        <v>2</v>
      </c>
      <c r="B94" s="8" t="s">
        <v>0</v>
      </c>
      <c r="C94" s="17" t="s">
        <v>825</v>
      </c>
      <c r="D94" s="16" t="s">
        <v>1</v>
      </c>
      <c r="E94" s="15" t="s">
        <v>3</v>
      </c>
      <c r="F94" s="15" t="s">
        <v>4</v>
      </c>
      <c r="G94" s="15" t="s">
        <v>6</v>
      </c>
    </row>
    <row r="95" spans="1:7" x14ac:dyDescent="0.2">
      <c r="A95" s="21" t="s">
        <v>47</v>
      </c>
      <c r="B95" s="22"/>
      <c r="C95" s="22"/>
      <c r="D95" s="23"/>
      <c r="E95" s="24"/>
      <c r="F95" s="25"/>
      <c r="G95" s="24"/>
    </row>
    <row r="96" spans="1:7" x14ac:dyDescent="0.2">
      <c r="A96" s="30" t="s">
        <v>48</v>
      </c>
      <c r="B96" s="26"/>
      <c r="C96" s="26"/>
      <c r="D96" s="34"/>
      <c r="E96" s="28"/>
      <c r="F96" s="29"/>
      <c r="G96" s="28"/>
    </row>
    <row r="97" spans="1:9" x14ac:dyDescent="0.2">
      <c r="A97" s="26" t="s">
        <v>1141</v>
      </c>
      <c r="B97" s="26" t="s">
        <v>1142</v>
      </c>
      <c r="C97" s="26" t="s">
        <v>1143</v>
      </c>
      <c r="D97" s="27">
        <v>3370</v>
      </c>
      <c r="E97" s="28">
        <v>11795</v>
      </c>
      <c r="F97" s="29">
        <v>92.771216014699306</v>
      </c>
      <c r="G97" s="28">
        <v>4.165</v>
      </c>
    </row>
    <row r="98" spans="1:9" x14ac:dyDescent="0.2">
      <c r="A98" s="30" t="s">
        <v>32</v>
      </c>
      <c r="B98" s="30"/>
      <c r="C98" s="30"/>
      <c r="D98" s="31"/>
      <c r="E98" s="32">
        <f>SUM(E96:E97)</f>
        <v>11795</v>
      </c>
      <c r="F98" s="33">
        <f>SUM(F96:F97)</f>
        <v>92.771216014699306</v>
      </c>
      <c r="G98" s="32"/>
      <c r="H98" s="18"/>
      <c r="I98" s="18"/>
    </row>
    <row r="99" spans="1:9" x14ac:dyDescent="0.2">
      <c r="A99" s="26"/>
      <c r="B99" s="26"/>
      <c r="C99" s="26"/>
      <c r="D99" s="34"/>
      <c r="E99" s="28"/>
      <c r="F99" s="29"/>
      <c r="G99" s="28"/>
    </row>
    <row r="100" spans="1:9" x14ac:dyDescent="0.2">
      <c r="A100" s="30" t="s">
        <v>33</v>
      </c>
      <c r="B100" s="30"/>
      <c r="C100" s="30"/>
      <c r="D100" s="31"/>
      <c r="E100" s="32">
        <f>E98</f>
        <v>11795</v>
      </c>
      <c r="F100" s="33">
        <f>F98</f>
        <v>92.771216014699306</v>
      </c>
      <c r="G100" s="32"/>
      <c r="H100" s="18"/>
      <c r="I100" s="18"/>
    </row>
    <row r="101" spans="1:9" x14ac:dyDescent="0.2">
      <c r="A101" s="30"/>
      <c r="B101" s="30"/>
      <c r="C101" s="30"/>
      <c r="D101" s="31"/>
      <c r="E101" s="32"/>
      <c r="F101" s="33"/>
      <c r="G101" s="32"/>
      <c r="H101" s="18"/>
      <c r="I101" s="18"/>
    </row>
    <row r="102" spans="1:9" x14ac:dyDescent="0.2">
      <c r="A102" s="30" t="s">
        <v>35</v>
      </c>
      <c r="B102" s="30"/>
      <c r="C102" s="30"/>
      <c r="D102" s="31"/>
      <c r="E102" s="32">
        <f>E104-(E98)</f>
        <v>919.07286299999942</v>
      </c>
      <c r="F102" s="33">
        <f>F104-(F98)</f>
        <v>7.2287839853006943</v>
      </c>
      <c r="G102" s="32"/>
      <c r="H102" s="18"/>
      <c r="I102" s="18"/>
    </row>
    <row r="103" spans="1:9" x14ac:dyDescent="0.2">
      <c r="A103" s="30"/>
      <c r="B103" s="30"/>
      <c r="C103" s="30"/>
      <c r="D103" s="31"/>
      <c r="E103" s="32"/>
      <c r="F103" s="33"/>
      <c r="G103" s="32"/>
      <c r="H103" s="18"/>
      <c r="I103" s="18"/>
    </row>
    <row r="104" spans="1:9" x14ac:dyDescent="0.2">
      <c r="A104" s="35" t="s">
        <v>34</v>
      </c>
      <c r="B104" s="35"/>
      <c r="C104" s="35"/>
      <c r="D104" s="36"/>
      <c r="E104" s="37">
        <v>12714.072862999999</v>
      </c>
      <c r="F104" s="38">
        <v>100</v>
      </c>
      <c r="G104" s="37"/>
      <c r="H104" s="18"/>
      <c r="I104" s="18"/>
    </row>
    <row r="106" spans="1:9" x14ac:dyDescent="0.2">
      <c r="A106" s="18" t="s">
        <v>36</v>
      </c>
    </row>
    <row r="107" spans="1:9" x14ac:dyDescent="0.2">
      <c r="A107" s="49" t="s">
        <v>1144</v>
      </c>
    </row>
    <row r="108" spans="1:9" x14ac:dyDescent="0.2">
      <c r="A108" s="18" t="s">
        <v>1145</v>
      </c>
    </row>
    <row r="110" spans="1:9" x14ac:dyDescent="0.2">
      <c r="A110" s="18" t="s">
        <v>37</v>
      </c>
    </row>
    <row r="111" spans="1:9" x14ac:dyDescent="0.2">
      <c r="A111" s="18" t="s">
        <v>38</v>
      </c>
    </row>
    <row r="112" spans="1:9" x14ac:dyDescent="0.2">
      <c r="A112" s="18" t="s">
        <v>39</v>
      </c>
      <c r="B112" s="18"/>
      <c r="C112" s="39" t="s">
        <v>41</v>
      </c>
      <c r="D112" s="19" t="s">
        <v>40</v>
      </c>
    </row>
    <row r="113" spans="1:7" x14ac:dyDescent="0.2">
      <c r="A113" s="9" t="s">
        <v>59</v>
      </c>
      <c r="C113" s="40">
        <v>0</v>
      </c>
      <c r="D113" s="40">
        <v>0.51719999999999999</v>
      </c>
    </row>
    <row r="114" spans="1:7" x14ac:dyDescent="0.2">
      <c r="A114" s="9" t="s">
        <v>81</v>
      </c>
      <c r="C114" s="40">
        <v>0</v>
      </c>
      <c r="D114" s="40">
        <v>0.27729999999999999</v>
      </c>
    </row>
    <row r="115" spans="1:7" x14ac:dyDescent="0.2">
      <c r="A115" s="9" t="s">
        <v>62</v>
      </c>
      <c r="C115" s="40">
        <v>0</v>
      </c>
      <c r="D115" s="40">
        <v>0.54720000000000002</v>
      </c>
    </row>
    <row r="116" spans="1:7" x14ac:dyDescent="0.2">
      <c r="A116" s="9" t="s">
        <v>82</v>
      </c>
      <c r="C116" s="40">
        <v>0</v>
      </c>
      <c r="D116" s="40">
        <v>0.2999</v>
      </c>
    </row>
    <row r="118" spans="1:7" x14ac:dyDescent="0.2">
      <c r="A118" s="9" t="s">
        <v>42</v>
      </c>
    </row>
    <row r="120" spans="1:7" x14ac:dyDescent="0.2">
      <c r="A120" s="18" t="s">
        <v>1213</v>
      </c>
      <c r="D120" s="41" t="s">
        <v>44</v>
      </c>
    </row>
    <row r="121" spans="1:7" x14ac:dyDescent="0.2">
      <c r="A121" s="9" t="s">
        <v>770</v>
      </c>
    </row>
    <row r="122" spans="1:7" x14ac:dyDescent="0.2">
      <c r="A122" s="52" t="s">
        <v>1133</v>
      </c>
    </row>
    <row r="124" spans="1:7" s="1" customFormat="1" ht="13.8" x14ac:dyDescent="0.2">
      <c r="A124" s="84" t="s">
        <v>1211</v>
      </c>
      <c r="B124" s="85"/>
      <c r="C124" s="85"/>
      <c r="D124" s="85"/>
      <c r="E124" s="85"/>
      <c r="F124" s="85"/>
      <c r="G124" s="85"/>
    </row>
    <row r="125" spans="1:7" x14ac:dyDescent="0.2">
      <c r="A125" s="18" t="s">
        <v>7</v>
      </c>
    </row>
    <row r="126" spans="1:7" s="1" customFormat="1" ht="17.7" customHeight="1" x14ac:dyDescent="0.2">
      <c r="A126" s="8" t="s">
        <v>2</v>
      </c>
      <c r="B126" s="8" t="s">
        <v>0</v>
      </c>
      <c r="C126" s="17" t="s">
        <v>825</v>
      </c>
      <c r="D126" s="16" t="s">
        <v>1</v>
      </c>
      <c r="E126" s="15" t="s">
        <v>3</v>
      </c>
      <c r="F126" s="15" t="s">
        <v>4</v>
      </c>
      <c r="G126" s="15" t="s">
        <v>6</v>
      </c>
    </row>
    <row r="127" spans="1:7" x14ac:dyDescent="0.2">
      <c r="A127" s="21" t="s">
        <v>47</v>
      </c>
      <c r="B127" s="22"/>
      <c r="C127" s="22"/>
      <c r="D127" s="23"/>
      <c r="E127" s="24"/>
      <c r="F127" s="25"/>
      <c r="G127" s="24"/>
    </row>
    <row r="128" spans="1:7" x14ac:dyDescent="0.2">
      <c r="A128" s="30" t="s">
        <v>48</v>
      </c>
      <c r="B128" s="26"/>
      <c r="C128" s="26"/>
      <c r="D128" s="34"/>
      <c r="E128" s="28"/>
      <c r="F128" s="29"/>
      <c r="G128" s="28"/>
    </row>
    <row r="129" spans="1:9" ht="20.399999999999999" x14ac:dyDescent="0.2">
      <c r="A129" s="26" t="s">
        <v>1147</v>
      </c>
      <c r="B129" s="26" t="s">
        <v>1212</v>
      </c>
      <c r="C129" s="59" t="s">
        <v>1149</v>
      </c>
      <c r="D129" s="27">
        <v>1695</v>
      </c>
      <c r="E129" s="28">
        <v>0</v>
      </c>
      <c r="F129" s="77">
        <v>100</v>
      </c>
      <c r="G129" s="28">
        <v>0</v>
      </c>
    </row>
    <row r="130" spans="1:9" x14ac:dyDescent="0.2">
      <c r="A130" s="30" t="s">
        <v>32</v>
      </c>
      <c r="B130" s="30"/>
      <c r="C130" s="30"/>
      <c r="D130" s="31"/>
      <c r="E130" s="32">
        <f>SUM(E128:E129)</f>
        <v>0</v>
      </c>
      <c r="F130" s="78">
        <f>SUM(F128:F129)</f>
        <v>100</v>
      </c>
      <c r="G130" s="32"/>
      <c r="H130" s="18"/>
      <c r="I130" s="18"/>
    </row>
    <row r="131" spans="1:9" x14ac:dyDescent="0.2">
      <c r="A131" s="26"/>
      <c r="B131" s="26"/>
      <c r="C131" s="26"/>
      <c r="D131" s="34"/>
      <c r="E131" s="28"/>
      <c r="F131" s="79"/>
      <c r="G131" s="28"/>
    </row>
    <row r="132" spans="1:9" x14ac:dyDescent="0.2">
      <c r="A132" s="30" t="s">
        <v>33</v>
      </c>
      <c r="B132" s="30"/>
      <c r="C132" s="30"/>
      <c r="D132" s="31"/>
      <c r="E132" s="32">
        <f>E130</f>
        <v>0</v>
      </c>
      <c r="F132" s="78">
        <f>F130</f>
        <v>100</v>
      </c>
      <c r="G132" s="32"/>
      <c r="H132" s="18"/>
      <c r="I132" s="18"/>
    </row>
    <row r="133" spans="1:9" x14ac:dyDescent="0.2">
      <c r="A133" s="30"/>
      <c r="B133" s="30"/>
      <c r="C133" s="30"/>
      <c r="D133" s="31"/>
      <c r="E133" s="32"/>
      <c r="F133" s="78"/>
      <c r="G133" s="32"/>
      <c r="H133" s="18"/>
      <c r="I133" s="18"/>
    </row>
    <row r="134" spans="1:9" x14ac:dyDescent="0.2">
      <c r="A134" s="30" t="s">
        <v>35</v>
      </c>
      <c r="B134" s="30"/>
      <c r="C134" s="30"/>
      <c r="D134" s="31"/>
      <c r="E134" s="32">
        <f>E136-(E130)</f>
        <v>3.9999999999999998E-7</v>
      </c>
      <c r="F134" s="33">
        <v>0</v>
      </c>
      <c r="G134" s="32"/>
      <c r="H134" s="18"/>
      <c r="I134" s="18"/>
    </row>
    <row r="135" spans="1:9" x14ac:dyDescent="0.2">
      <c r="A135" s="30"/>
      <c r="B135" s="30"/>
      <c r="C135" s="30"/>
      <c r="D135" s="31"/>
      <c r="E135" s="32"/>
      <c r="F135" s="78"/>
      <c r="G135" s="32"/>
      <c r="H135" s="18"/>
      <c r="I135" s="18"/>
    </row>
    <row r="136" spans="1:9" x14ac:dyDescent="0.2">
      <c r="A136" s="35" t="s">
        <v>34</v>
      </c>
      <c r="B136" s="35"/>
      <c r="C136" s="35"/>
      <c r="D136" s="36"/>
      <c r="E136" s="37">
        <v>3.9999999999999998E-7</v>
      </c>
      <c r="F136" s="80">
        <v>100</v>
      </c>
      <c r="G136" s="37"/>
      <c r="H136" s="18"/>
      <c r="I136" s="18"/>
    </row>
    <row r="138" spans="1:9" x14ac:dyDescent="0.2">
      <c r="A138" s="18" t="s">
        <v>36</v>
      </c>
    </row>
    <row r="139" spans="1:9" x14ac:dyDescent="0.2">
      <c r="A139" s="18" t="s">
        <v>1144</v>
      </c>
    </row>
    <row r="140" spans="1:9" x14ac:dyDescent="0.2">
      <c r="A140" s="18" t="s">
        <v>1150</v>
      </c>
    </row>
    <row r="142" spans="1:9" x14ac:dyDescent="0.2">
      <c r="A142" s="18" t="s">
        <v>37</v>
      </c>
    </row>
    <row r="143" spans="1:9" x14ac:dyDescent="0.2">
      <c r="A143" s="18" t="s">
        <v>38</v>
      </c>
    </row>
    <row r="144" spans="1:9" x14ac:dyDescent="0.2">
      <c r="A144" s="18" t="s">
        <v>39</v>
      </c>
      <c r="B144" s="18"/>
      <c r="C144" s="39" t="s">
        <v>41</v>
      </c>
      <c r="D144" s="19" t="s">
        <v>40</v>
      </c>
    </row>
    <row r="145" spans="1:4" x14ac:dyDescent="0.2">
      <c r="A145" s="9" t="s">
        <v>59</v>
      </c>
      <c r="C145" s="40">
        <v>0</v>
      </c>
      <c r="D145" s="40">
        <v>0</v>
      </c>
    </row>
    <row r="146" spans="1:4" x14ac:dyDescent="0.2">
      <c r="A146" s="9" t="s">
        <v>81</v>
      </c>
      <c r="C146" s="40">
        <v>0</v>
      </c>
      <c r="D146" s="40">
        <v>0</v>
      </c>
    </row>
    <row r="147" spans="1:4" x14ac:dyDescent="0.2">
      <c r="A147" s="9" t="s">
        <v>62</v>
      </c>
      <c r="C147" s="40">
        <v>0</v>
      </c>
      <c r="D147" s="40">
        <v>0</v>
      </c>
    </row>
    <row r="148" spans="1:4" x14ac:dyDescent="0.2">
      <c r="A148" s="9" t="s">
        <v>82</v>
      </c>
      <c r="C148" s="40">
        <v>0</v>
      </c>
      <c r="D148" s="40">
        <v>0</v>
      </c>
    </row>
    <row r="150" spans="1:4" x14ac:dyDescent="0.2">
      <c r="A150" s="9" t="s">
        <v>42</v>
      </c>
    </row>
    <row r="152" spans="1:4" x14ac:dyDescent="0.2">
      <c r="A152" s="18" t="s">
        <v>1213</v>
      </c>
      <c r="D152" s="41" t="s">
        <v>44</v>
      </c>
    </row>
    <row r="153" spans="1:4" x14ac:dyDescent="0.2">
      <c r="A153" s="9" t="s">
        <v>770</v>
      </c>
    </row>
    <row r="154" spans="1:4" x14ac:dyDescent="0.2">
      <c r="A154" s="52" t="s">
        <v>1133</v>
      </c>
    </row>
  </sheetData>
  <mergeCells count="7">
    <mergeCell ref="A124:G124"/>
    <mergeCell ref="A1:G1"/>
    <mergeCell ref="A47:G47"/>
    <mergeCell ref="A49:G49"/>
    <mergeCell ref="A51:G51"/>
    <mergeCell ref="A54:G54"/>
    <mergeCell ref="A92:G92"/>
  </mergeCells>
  <conditionalFormatting sqref="F2:F3 F5:F11 F127:F128 F15:F46 F48 F50 F52:F53 F93 F95:F123 F125 F137:F65561 F55:F91">
    <cfRule type="cellIs" dxfId="1" priority="2" stopIfTrue="1" operator="between">
      <formula>0.009</formula>
      <formula>-0.009</formula>
    </cfRule>
  </conditionalFormatting>
  <conditionalFormatting sqref="F130:F133 F135:F136">
    <cfRule type="cellIs" dxfId="0" priority="1" stopIfTrue="1" operator="between">
      <formula>0.009</formula>
      <formula>-0.009</formula>
    </cfRule>
  </conditionalFormatting>
  <hyperlinks>
    <hyperlink ref="A45" r:id="rId1" tooltip="https://www.franklintempletonindia.com/investor/reports" xr:uid="{00000000-0004-0000-2C00-000000000000}"/>
    <hyperlink ref="A52" r:id="rId2" tooltip="https://www.franklintempletonindia.com/downloadsServlet/pdf/fair-valuation-reliance-big-reliance-infra-november-4-2020-kgox4tfq" xr:uid="{00000000-0004-0000-2C00-000001000000}"/>
    <hyperlink ref="A122" r:id="rId3" tooltip="https://www.franklintempletonindia.com/investor/reports" xr:uid="{00000000-0004-0000-2C00-000002000000}"/>
    <hyperlink ref="A154" r:id="rId4" tooltip="https://www.franklintempletonindia.com/investor/reports" xr:uid="{00000000-0004-0000-2C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8"/>
  <sheetViews>
    <sheetView workbookViewId="0">
      <selection sqref="A1:G1"/>
    </sheetView>
  </sheetViews>
  <sheetFormatPr defaultColWidth="9.33203125" defaultRowHeight="10.199999999999999" x14ac:dyDescent="0.2"/>
  <cols>
    <col min="1" max="1" width="38.6640625" style="9" bestFit="1" customWidth="1"/>
    <col min="2" max="2" width="53.66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7" s="1" customFormat="1" ht="13.8" x14ac:dyDescent="0.2">
      <c r="A1" s="84" t="s">
        <v>981</v>
      </c>
      <c r="B1" s="85"/>
      <c r="C1" s="85"/>
      <c r="D1" s="85"/>
      <c r="E1" s="85"/>
      <c r="F1" s="85"/>
      <c r="G1" s="85"/>
    </row>
    <row r="2" spans="1:7" s="1" customFormat="1" ht="11.4" x14ac:dyDescent="0.2">
      <c r="D2" s="6"/>
      <c r="E2" s="7"/>
      <c r="F2" s="12"/>
      <c r="G2" s="13"/>
    </row>
    <row r="3" spans="1:7" s="1" customFormat="1" ht="12" x14ac:dyDescent="0.2">
      <c r="A3" s="11" t="s">
        <v>7</v>
      </c>
      <c r="B3" s="2"/>
      <c r="C3" s="3"/>
      <c r="D3" s="4"/>
      <c r="E3" s="5"/>
      <c r="F3" s="12"/>
      <c r="G3" s="13"/>
    </row>
    <row r="4" spans="1:7" s="1" customFormat="1" ht="17.7" customHeight="1" x14ac:dyDescent="0.2">
      <c r="A4" s="8" t="s">
        <v>2</v>
      </c>
      <c r="B4" s="8" t="s">
        <v>0</v>
      </c>
      <c r="C4" s="17" t="s">
        <v>825</v>
      </c>
      <c r="D4" s="16" t="s">
        <v>1</v>
      </c>
      <c r="E4" s="15" t="s">
        <v>3</v>
      </c>
      <c r="F4" s="15" t="s">
        <v>4</v>
      </c>
      <c r="G4" s="15" t="s">
        <v>6</v>
      </c>
    </row>
    <row r="5" spans="1:7" x14ac:dyDescent="0.2">
      <c r="A5" s="21" t="s">
        <v>47</v>
      </c>
      <c r="B5" s="22"/>
      <c r="C5" s="22"/>
      <c r="D5" s="23"/>
      <c r="E5" s="24"/>
      <c r="F5" s="25"/>
      <c r="G5" s="24"/>
    </row>
    <row r="6" spans="1:7" x14ac:dyDescent="0.2">
      <c r="A6" s="30" t="s">
        <v>48</v>
      </c>
      <c r="B6" s="26"/>
      <c r="C6" s="26"/>
      <c r="D6" s="34"/>
      <c r="E6" s="28"/>
      <c r="F6" s="29"/>
      <c r="G6" s="28"/>
    </row>
    <row r="7" spans="1:7" x14ac:dyDescent="0.2">
      <c r="A7" s="26" t="s">
        <v>982</v>
      </c>
      <c r="B7" s="26" t="s">
        <v>983</v>
      </c>
      <c r="C7" s="26" t="s">
        <v>984</v>
      </c>
      <c r="D7" s="27">
        <v>550</v>
      </c>
      <c r="E7" s="28">
        <v>5658.5429999999997</v>
      </c>
      <c r="F7" s="29">
        <v>7.2258988576088399</v>
      </c>
      <c r="G7" s="28">
        <v>5.1950000000000003</v>
      </c>
    </row>
    <row r="8" spans="1:7" x14ac:dyDescent="0.2">
      <c r="A8" s="26" t="s">
        <v>985</v>
      </c>
      <c r="B8" s="26" t="s">
        <v>986</v>
      </c>
      <c r="C8" s="26" t="s">
        <v>77</v>
      </c>
      <c r="D8" s="27">
        <v>500</v>
      </c>
      <c r="E8" s="28">
        <v>5154.0649999999996</v>
      </c>
      <c r="F8" s="29">
        <v>6.5816858501458197</v>
      </c>
      <c r="G8" s="28">
        <v>5.51</v>
      </c>
    </row>
    <row r="9" spans="1:7" x14ac:dyDescent="0.2">
      <c r="A9" s="26" t="s">
        <v>987</v>
      </c>
      <c r="B9" s="26" t="s">
        <v>988</v>
      </c>
      <c r="C9" s="26" t="s">
        <v>77</v>
      </c>
      <c r="D9" s="27">
        <v>500</v>
      </c>
      <c r="E9" s="28">
        <v>5123.625</v>
      </c>
      <c r="F9" s="29">
        <v>6.5428142958913798</v>
      </c>
      <c r="G9" s="28">
        <v>6.45</v>
      </c>
    </row>
    <row r="10" spans="1:7" x14ac:dyDescent="0.2">
      <c r="A10" s="26" t="s">
        <v>989</v>
      </c>
      <c r="B10" s="26" t="s">
        <v>990</v>
      </c>
      <c r="C10" s="26" t="s">
        <v>77</v>
      </c>
      <c r="D10" s="27">
        <v>500</v>
      </c>
      <c r="E10" s="28">
        <v>5063.2550000000001</v>
      </c>
      <c r="F10" s="29">
        <v>6.4657224519248597</v>
      </c>
      <c r="G10" s="28">
        <v>5.16</v>
      </c>
    </row>
    <row r="11" spans="1:7" x14ac:dyDescent="0.2">
      <c r="A11" s="26" t="s">
        <v>991</v>
      </c>
      <c r="B11" s="26" t="s">
        <v>992</v>
      </c>
      <c r="C11" s="26" t="s">
        <v>957</v>
      </c>
      <c r="D11" s="27">
        <v>500</v>
      </c>
      <c r="E11" s="28">
        <v>4942.6149999999998</v>
      </c>
      <c r="F11" s="29">
        <v>6.3116664629216901</v>
      </c>
      <c r="G11" s="28">
        <v>5.83</v>
      </c>
    </row>
    <row r="12" spans="1:7" x14ac:dyDescent="0.2">
      <c r="A12" s="26" t="s">
        <v>993</v>
      </c>
      <c r="B12" s="26" t="s">
        <v>994</v>
      </c>
      <c r="C12" s="26" t="s">
        <v>77</v>
      </c>
      <c r="D12" s="27">
        <v>250</v>
      </c>
      <c r="E12" s="28">
        <v>3147.6149999999998</v>
      </c>
      <c r="F12" s="29">
        <v>4.0194706716362196</v>
      </c>
      <c r="G12" s="28">
        <v>4.2525000000000004</v>
      </c>
    </row>
    <row r="13" spans="1:7" x14ac:dyDescent="0.2">
      <c r="A13" s="26" t="s">
        <v>995</v>
      </c>
      <c r="B13" s="26" t="s">
        <v>996</v>
      </c>
      <c r="C13" s="26" t="s">
        <v>960</v>
      </c>
      <c r="D13" s="27">
        <v>250</v>
      </c>
      <c r="E13" s="28">
        <v>2553.2275</v>
      </c>
      <c r="F13" s="29">
        <v>3.2604441948157801</v>
      </c>
      <c r="G13" s="28">
        <v>5.2050000000000001</v>
      </c>
    </row>
    <row r="14" spans="1:7" x14ac:dyDescent="0.2">
      <c r="A14" s="26" t="s">
        <v>997</v>
      </c>
      <c r="B14" s="26" t="s">
        <v>998</v>
      </c>
      <c r="C14" s="26" t="s">
        <v>77</v>
      </c>
      <c r="D14" s="27">
        <v>250</v>
      </c>
      <c r="E14" s="28">
        <v>2546.355</v>
      </c>
      <c r="F14" s="29">
        <v>3.2516680858600102</v>
      </c>
      <c r="G14" s="28">
        <v>6.1486999999999998</v>
      </c>
    </row>
    <row r="15" spans="1:7" x14ac:dyDescent="0.2">
      <c r="A15" s="26" t="s">
        <v>999</v>
      </c>
      <c r="B15" s="26" t="s">
        <v>1000</v>
      </c>
      <c r="C15" s="26" t="s">
        <v>77</v>
      </c>
      <c r="D15" s="27">
        <v>250</v>
      </c>
      <c r="E15" s="28">
        <v>2530.5749999999998</v>
      </c>
      <c r="F15" s="29">
        <v>3.2315171947254799</v>
      </c>
      <c r="G15" s="28">
        <v>4.6749999999999998</v>
      </c>
    </row>
    <row r="16" spans="1:7" x14ac:dyDescent="0.2">
      <c r="A16" s="26" t="s">
        <v>1001</v>
      </c>
      <c r="B16" s="26" t="s">
        <v>1002</v>
      </c>
      <c r="C16" s="26" t="s">
        <v>77</v>
      </c>
      <c r="D16" s="27">
        <v>250</v>
      </c>
      <c r="E16" s="28">
        <v>2528.1675</v>
      </c>
      <c r="F16" s="29">
        <v>3.2284428429887</v>
      </c>
      <c r="G16" s="28">
        <v>4.72</v>
      </c>
    </row>
    <row r="17" spans="1:7" x14ac:dyDescent="0.2">
      <c r="A17" s="26" t="s">
        <v>1003</v>
      </c>
      <c r="B17" s="26" t="s">
        <v>1004</v>
      </c>
      <c r="C17" s="26" t="s">
        <v>77</v>
      </c>
      <c r="D17" s="27">
        <v>250</v>
      </c>
      <c r="E17" s="28">
        <v>2522.7800000000002</v>
      </c>
      <c r="F17" s="29">
        <v>3.2215630631415899</v>
      </c>
      <c r="G17" s="28">
        <v>5.2249999999999996</v>
      </c>
    </row>
    <row r="18" spans="1:7" x14ac:dyDescent="0.2">
      <c r="A18" s="26" t="s">
        <v>1005</v>
      </c>
      <c r="B18" s="26" t="s">
        <v>1006</v>
      </c>
      <c r="C18" s="26" t="s">
        <v>77</v>
      </c>
      <c r="D18" s="27">
        <v>250</v>
      </c>
      <c r="E18" s="28">
        <v>2514.0625</v>
      </c>
      <c r="F18" s="29">
        <v>3.2104309089296001</v>
      </c>
      <c r="G18" s="28">
        <v>5.2249999999999996</v>
      </c>
    </row>
    <row r="19" spans="1:7" x14ac:dyDescent="0.2">
      <c r="A19" s="26" t="s">
        <v>1007</v>
      </c>
      <c r="B19" s="26" t="s">
        <v>1008</v>
      </c>
      <c r="C19" s="26" t="s">
        <v>77</v>
      </c>
      <c r="D19" s="27">
        <v>250</v>
      </c>
      <c r="E19" s="28">
        <v>2504.9724999999999</v>
      </c>
      <c r="F19" s="29">
        <v>3.1988230762038099</v>
      </c>
      <c r="G19" s="28">
        <v>4.7266000000000004</v>
      </c>
    </row>
    <row r="20" spans="1:7" x14ac:dyDescent="0.2">
      <c r="A20" s="26" t="s">
        <v>1009</v>
      </c>
      <c r="B20" s="26" t="s">
        <v>1010</v>
      </c>
      <c r="C20" s="26" t="s">
        <v>957</v>
      </c>
      <c r="D20" s="27">
        <v>250</v>
      </c>
      <c r="E20" s="28">
        <v>2450.8924999999999</v>
      </c>
      <c r="F20" s="29">
        <v>3.1297634949265301</v>
      </c>
      <c r="G20" s="28">
        <v>5.68</v>
      </c>
    </row>
    <row r="21" spans="1:7" x14ac:dyDescent="0.2">
      <c r="A21" s="26" t="s">
        <v>1011</v>
      </c>
      <c r="B21" s="26" t="s">
        <v>1012</v>
      </c>
      <c r="C21" s="26" t="s">
        <v>960</v>
      </c>
      <c r="D21" s="27">
        <v>200</v>
      </c>
      <c r="E21" s="28">
        <v>2047.356</v>
      </c>
      <c r="F21" s="29">
        <v>2.6144517027649301</v>
      </c>
      <c r="G21" s="28">
        <v>5.2350000000000003</v>
      </c>
    </row>
    <row r="22" spans="1:7" x14ac:dyDescent="0.2">
      <c r="A22" s="26" t="s">
        <v>1013</v>
      </c>
      <c r="B22" s="26" t="s">
        <v>1014</v>
      </c>
      <c r="C22" s="26" t="s">
        <v>77</v>
      </c>
      <c r="D22" s="27">
        <v>200</v>
      </c>
      <c r="E22" s="28">
        <v>2043.9880000000001</v>
      </c>
      <c r="F22" s="29">
        <v>2.61015080280669</v>
      </c>
      <c r="G22" s="28">
        <v>5.9249999999999998</v>
      </c>
    </row>
    <row r="23" spans="1:7" x14ac:dyDescent="0.2">
      <c r="A23" s="26" t="s">
        <v>1015</v>
      </c>
      <c r="B23" s="26" t="s">
        <v>1016</v>
      </c>
      <c r="C23" s="26" t="s">
        <v>1017</v>
      </c>
      <c r="D23" s="27">
        <v>160</v>
      </c>
      <c r="E23" s="28">
        <v>1771.0863999999999</v>
      </c>
      <c r="F23" s="29">
        <v>2.2616583799904899</v>
      </c>
      <c r="G23" s="28">
        <v>7.6848999999999998</v>
      </c>
    </row>
    <row r="24" spans="1:7" x14ac:dyDescent="0.2">
      <c r="A24" s="26" t="s">
        <v>1018</v>
      </c>
      <c r="B24" s="26" t="s">
        <v>1019</v>
      </c>
      <c r="C24" s="26" t="s">
        <v>960</v>
      </c>
      <c r="D24" s="27">
        <v>150</v>
      </c>
      <c r="E24" s="28">
        <v>1491.8340000000001</v>
      </c>
      <c r="F24" s="29">
        <v>1.90505605353569</v>
      </c>
      <c r="G24" s="28">
        <v>5.6749999999999998</v>
      </c>
    </row>
    <row r="25" spans="1:7" x14ac:dyDescent="0.2">
      <c r="A25" s="26" t="s">
        <v>1020</v>
      </c>
      <c r="B25" s="26" t="s">
        <v>1021</v>
      </c>
      <c r="C25" s="26" t="s">
        <v>77</v>
      </c>
      <c r="D25" s="27">
        <v>140</v>
      </c>
      <c r="E25" s="28">
        <v>1397.347</v>
      </c>
      <c r="F25" s="29">
        <v>1.7843971656631601</v>
      </c>
      <c r="G25" s="28">
        <v>5.2350000000000003</v>
      </c>
    </row>
    <row r="26" spans="1:7" x14ac:dyDescent="0.2">
      <c r="A26" s="26" t="s">
        <v>1022</v>
      </c>
      <c r="B26" s="26" t="s">
        <v>1023</v>
      </c>
      <c r="C26" s="26" t="s">
        <v>77</v>
      </c>
      <c r="D26" s="27">
        <v>106</v>
      </c>
      <c r="E26" s="28">
        <v>1062.4221</v>
      </c>
      <c r="F26" s="29">
        <v>1.3567016524727999</v>
      </c>
      <c r="G26" s="28">
        <v>3.9249999999999998</v>
      </c>
    </row>
    <row r="27" spans="1:7" x14ac:dyDescent="0.2">
      <c r="A27" s="26" t="s">
        <v>1024</v>
      </c>
      <c r="B27" s="26" t="s">
        <v>1025</v>
      </c>
      <c r="C27" s="26" t="s">
        <v>77</v>
      </c>
      <c r="D27" s="27">
        <v>100</v>
      </c>
      <c r="E27" s="28">
        <v>1047.4059999999999</v>
      </c>
      <c r="F27" s="29">
        <v>1.3375262534635901</v>
      </c>
      <c r="G27" s="28">
        <v>6.4749999999999996</v>
      </c>
    </row>
    <row r="28" spans="1:7" x14ac:dyDescent="0.2">
      <c r="A28" s="26" t="s">
        <v>1026</v>
      </c>
      <c r="B28" s="26" t="s">
        <v>1027</v>
      </c>
      <c r="C28" s="26" t="s">
        <v>1028</v>
      </c>
      <c r="D28" s="27">
        <v>100</v>
      </c>
      <c r="E28" s="28">
        <v>1041.903</v>
      </c>
      <c r="F28" s="29">
        <v>1.3304989813524799</v>
      </c>
      <c r="G28" s="28">
        <v>8.2624999999999993</v>
      </c>
    </row>
    <row r="29" spans="1:7" x14ac:dyDescent="0.2">
      <c r="A29" s="26" t="s">
        <v>1029</v>
      </c>
      <c r="B29" s="26" t="s">
        <v>1030</v>
      </c>
      <c r="C29" s="26" t="s">
        <v>77</v>
      </c>
      <c r="D29" s="27">
        <v>100</v>
      </c>
      <c r="E29" s="28">
        <v>1028.7909999999999</v>
      </c>
      <c r="F29" s="29">
        <v>1.31375509766706</v>
      </c>
      <c r="G29" s="28">
        <v>6.1449999999999996</v>
      </c>
    </row>
    <row r="30" spans="1:7" x14ac:dyDescent="0.2">
      <c r="A30" s="26" t="s">
        <v>1031</v>
      </c>
      <c r="B30" s="26" t="s">
        <v>1032</v>
      </c>
      <c r="C30" s="26" t="s">
        <v>77</v>
      </c>
      <c r="D30" s="27">
        <v>100</v>
      </c>
      <c r="E30" s="28">
        <v>1015.728</v>
      </c>
      <c r="F30" s="29">
        <v>1.2970737864572801</v>
      </c>
      <c r="G30" s="28">
        <v>5.27</v>
      </c>
    </row>
    <row r="31" spans="1:7" x14ac:dyDescent="0.2">
      <c r="A31" s="26" t="s">
        <v>1033</v>
      </c>
      <c r="B31" s="26" t="s">
        <v>1034</v>
      </c>
      <c r="C31" s="26" t="s">
        <v>77</v>
      </c>
      <c r="D31" s="27">
        <v>45</v>
      </c>
      <c r="E31" s="28">
        <v>477.8424</v>
      </c>
      <c r="F31" s="29">
        <v>0.610199631296796</v>
      </c>
      <c r="G31" s="28">
        <v>6.4099000000000004</v>
      </c>
    </row>
    <row r="32" spans="1:7" x14ac:dyDescent="0.2">
      <c r="A32" s="26" t="s">
        <v>1035</v>
      </c>
      <c r="B32" s="26" t="s">
        <v>1036</v>
      </c>
      <c r="C32" s="26" t="s">
        <v>77</v>
      </c>
      <c r="D32" s="27">
        <v>31</v>
      </c>
      <c r="E32" s="28">
        <v>404.57294000000002</v>
      </c>
      <c r="F32" s="29">
        <v>0.51663531495041204</v>
      </c>
      <c r="G32" s="28">
        <v>4.2022000000000004</v>
      </c>
    </row>
    <row r="33" spans="1:9" x14ac:dyDescent="0.2">
      <c r="A33" s="30" t="s">
        <v>32</v>
      </c>
      <c r="B33" s="30"/>
      <c r="C33" s="30"/>
      <c r="D33" s="31"/>
      <c r="E33" s="32">
        <f>SUM(E6:E32)</f>
        <v>64071.027340000015</v>
      </c>
      <c r="F33" s="33">
        <f>SUM(F6:F32)</f>
        <v>81.818016274141669</v>
      </c>
      <c r="G33" s="32"/>
      <c r="H33" s="18"/>
      <c r="I33" s="18"/>
    </row>
    <row r="34" spans="1:9" x14ac:dyDescent="0.2">
      <c r="A34" s="26"/>
      <c r="B34" s="26"/>
      <c r="C34" s="26"/>
      <c r="D34" s="34"/>
      <c r="E34" s="28"/>
      <c r="F34" s="29"/>
      <c r="G34" s="28"/>
    </row>
    <row r="35" spans="1:9" x14ac:dyDescent="0.2">
      <c r="A35" s="30" t="s">
        <v>49</v>
      </c>
      <c r="B35" s="26"/>
      <c r="C35" s="26"/>
      <c r="D35" s="34"/>
      <c r="E35" s="28"/>
      <c r="F35" s="29"/>
      <c r="G35" s="28"/>
    </row>
    <row r="36" spans="1:9" x14ac:dyDescent="0.2">
      <c r="A36" s="30" t="s">
        <v>831</v>
      </c>
      <c r="B36" s="26"/>
      <c r="C36" s="26"/>
      <c r="D36" s="34"/>
      <c r="E36" s="28"/>
      <c r="F36" s="29"/>
      <c r="G36" s="28"/>
    </row>
    <row r="37" spans="1:9" x14ac:dyDescent="0.2">
      <c r="A37" s="26" t="s">
        <v>1037</v>
      </c>
      <c r="B37" s="26" t="s">
        <v>1038</v>
      </c>
      <c r="C37" s="26" t="s">
        <v>50</v>
      </c>
      <c r="D37" s="27">
        <v>160</v>
      </c>
      <c r="E37" s="28">
        <v>159.80735999999999</v>
      </c>
      <c r="F37" s="29">
        <v>0.20407228858408999</v>
      </c>
      <c r="G37" s="28">
        <v>3.9998999999999998</v>
      </c>
    </row>
    <row r="38" spans="1:9" x14ac:dyDescent="0.2">
      <c r="A38" s="30" t="s">
        <v>32</v>
      </c>
      <c r="B38" s="30"/>
      <c r="C38" s="30"/>
      <c r="D38" s="31"/>
      <c r="E38" s="32">
        <f>SUM(E36:E37)</f>
        <v>159.80735999999999</v>
      </c>
      <c r="F38" s="33">
        <f>SUM(F36:F37)</f>
        <v>0.20407228858408999</v>
      </c>
      <c r="G38" s="32"/>
      <c r="H38" s="18"/>
      <c r="I38" s="18"/>
    </row>
    <row r="39" spans="1:9" x14ac:dyDescent="0.2">
      <c r="A39" s="26"/>
      <c r="B39" s="26"/>
      <c r="C39" s="26"/>
      <c r="D39" s="34"/>
      <c r="E39" s="28"/>
      <c r="F39" s="29"/>
      <c r="G39" s="28"/>
    </row>
    <row r="40" spans="1:9" x14ac:dyDescent="0.2">
      <c r="A40" s="30" t="s">
        <v>51</v>
      </c>
      <c r="B40" s="26"/>
      <c r="C40" s="26"/>
      <c r="D40" s="34"/>
      <c r="E40" s="28"/>
      <c r="F40" s="29"/>
      <c r="G40" s="28"/>
    </row>
    <row r="41" spans="1:9" x14ac:dyDescent="0.2">
      <c r="A41" s="26" t="s">
        <v>935</v>
      </c>
      <c r="B41" s="26" t="s">
        <v>936</v>
      </c>
      <c r="C41" s="26" t="s">
        <v>50</v>
      </c>
      <c r="D41" s="27">
        <v>200</v>
      </c>
      <c r="E41" s="28">
        <v>981.12599999999998</v>
      </c>
      <c r="F41" s="29">
        <v>1.2528874027413599</v>
      </c>
      <c r="G41" s="28">
        <v>4.6500000000000004</v>
      </c>
    </row>
    <row r="42" spans="1:9" x14ac:dyDescent="0.2">
      <c r="A42" s="30" t="s">
        <v>32</v>
      </c>
      <c r="B42" s="30"/>
      <c r="C42" s="30"/>
      <c r="D42" s="31"/>
      <c r="E42" s="32">
        <f>SUM(E40:E41)</f>
        <v>981.12599999999998</v>
      </c>
      <c r="F42" s="33">
        <f>SUM(F40:F41)</f>
        <v>1.2528874027413599</v>
      </c>
      <c r="G42" s="32"/>
      <c r="H42" s="18"/>
      <c r="I42" s="18"/>
    </row>
    <row r="43" spans="1:9" x14ac:dyDescent="0.2">
      <c r="A43" s="26"/>
      <c r="B43" s="26"/>
      <c r="C43" s="26"/>
      <c r="D43" s="34"/>
      <c r="E43" s="28"/>
      <c r="F43" s="29"/>
      <c r="G43" s="28"/>
    </row>
    <row r="44" spans="1:9" x14ac:dyDescent="0.2">
      <c r="A44" s="30" t="s">
        <v>52</v>
      </c>
      <c r="B44" s="26"/>
      <c r="C44" s="26"/>
      <c r="D44" s="34"/>
      <c r="E44" s="28"/>
      <c r="F44" s="29"/>
      <c r="G44" s="28"/>
    </row>
    <row r="45" spans="1:9" x14ac:dyDescent="0.2">
      <c r="A45" s="26" t="s">
        <v>1039</v>
      </c>
      <c r="B45" s="26" t="s">
        <v>1040</v>
      </c>
      <c r="C45" s="26" t="s">
        <v>70</v>
      </c>
      <c r="D45" s="27">
        <v>5000000</v>
      </c>
      <c r="E45" s="28">
        <v>4913.6350000000002</v>
      </c>
      <c r="F45" s="29">
        <v>6.2746593130434496</v>
      </c>
      <c r="G45" s="28">
        <v>4.2207999999999997</v>
      </c>
    </row>
    <row r="46" spans="1:9" x14ac:dyDescent="0.2">
      <c r="A46" s="30" t="s">
        <v>32</v>
      </c>
      <c r="B46" s="30"/>
      <c r="C46" s="30"/>
      <c r="D46" s="31"/>
      <c r="E46" s="32">
        <f>SUM(E44:E45)</f>
        <v>4913.6350000000002</v>
      </c>
      <c r="F46" s="33">
        <f>SUM(F44:F45)</f>
        <v>6.2746593130434496</v>
      </c>
      <c r="G46" s="32"/>
      <c r="H46" s="18"/>
      <c r="I46" s="18"/>
    </row>
    <row r="47" spans="1:9" x14ac:dyDescent="0.2">
      <c r="A47" s="26"/>
      <c r="B47" s="26"/>
      <c r="C47" s="26"/>
      <c r="D47" s="34"/>
      <c r="E47" s="28"/>
      <c r="F47" s="29"/>
      <c r="G47" s="28"/>
    </row>
    <row r="48" spans="1:9" x14ac:dyDescent="0.2">
      <c r="A48" s="30" t="s">
        <v>67</v>
      </c>
      <c r="B48" s="26"/>
      <c r="C48" s="26"/>
      <c r="D48" s="34"/>
      <c r="E48" s="28"/>
      <c r="F48" s="29"/>
      <c r="G48" s="28"/>
    </row>
    <row r="49" spans="1:9" x14ac:dyDescent="0.2">
      <c r="A49" s="26" t="s">
        <v>84</v>
      </c>
      <c r="B49" s="26" t="s">
        <v>83</v>
      </c>
      <c r="C49" s="26" t="s">
        <v>70</v>
      </c>
      <c r="D49" s="27">
        <v>2000000</v>
      </c>
      <c r="E49" s="28">
        <v>2059.7359999999999</v>
      </c>
      <c r="F49" s="29">
        <v>2.6302608302836599</v>
      </c>
      <c r="G49" s="28">
        <v>5.4935</v>
      </c>
    </row>
    <row r="50" spans="1:9" x14ac:dyDescent="0.2">
      <c r="A50" s="26" t="s">
        <v>1041</v>
      </c>
      <c r="B50" s="26" t="s">
        <v>1042</v>
      </c>
      <c r="C50" s="26" t="s">
        <v>70</v>
      </c>
      <c r="D50" s="27">
        <v>2000000</v>
      </c>
      <c r="E50" s="28">
        <v>2043.252</v>
      </c>
      <c r="F50" s="29">
        <v>2.6092109386828</v>
      </c>
      <c r="G50" s="28">
        <v>5.0332999999999997</v>
      </c>
    </row>
    <row r="51" spans="1:9" x14ac:dyDescent="0.2">
      <c r="A51" s="30" t="s">
        <v>32</v>
      </c>
      <c r="B51" s="30"/>
      <c r="C51" s="30"/>
      <c r="D51" s="31"/>
      <c r="E51" s="32">
        <f>SUM(E49:E50)</f>
        <v>4102.9879999999994</v>
      </c>
      <c r="F51" s="33">
        <f>SUM(F49:F50)</f>
        <v>5.2394717689664603</v>
      </c>
      <c r="G51" s="32"/>
      <c r="H51" s="18"/>
      <c r="I51" s="18"/>
    </row>
    <row r="52" spans="1:9" x14ac:dyDescent="0.2">
      <c r="A52" s="26"/>
      <c r="B52" s="26"/>
      <c r="C52" s="26"/>
      <c r="D52" s="34"/>
      <c r="E52" s="28"/>
      <c r="F52" s="29"/>
      <c r="G52" s="28"/>
    </row>
    <row r="53" spans="1:9" x14ac:dyDescent="0.2">
      <c r="A53" s="30" t="s">
        <v>33</v>
      </c>
      <c r="B53" s="30"/>
      <c r="C53" s="30"/>
      <c r="D53" s="31"/>
      <c r="E53" s="32">
        <f>E33+E38+E42+E46+E51</f>
        <v>74228.583700000003</v>
      </c>
      <c r="F53" s="33">
        <f>F33+F38+F42+F46+F51</f>
        <v>94.789107047477017</v>
      </c>
      <c r="G53" s="32"/>
      <c r="H53" s="18"/>
      <c r="I53" s="18"/>
    </row>
    <row r="54" spans="1:9" x14ac:dyDescent="0.2">
      <c r="A54" s="30"/>
      <c r="B54" s="30"/>
      <c r="C54" s="30"/>
      <c r="D54" s="31"/>
      <c r="E54" s="32"/>
      <c r="F54" s="33"/>
      <c r="G54" s="32"/>
      <c r="H54" s="18"/>
      <c r="I54" s="18"/>
    </row>
    <row r="55" spans="1:9" x14ac:dyDescent="0.2">
      <c r="A55" s="30" t="s">
        <v>35</v>
      </c>
      <c r="B55" s="30"/>
      <c r="C55" s="30"/>
      <c r="D55" s="31"/>
      <c r="E55" s="32">
        <f>E57-(E33+E38+E42+E46+E51)</f>
        <v>4080.6081598000019</v>
      </c>
      <c r="F55" s="33">
        <f>F57-(F33+F38+F42+F46+F51)</f>
        <v>5.2108929525229826</v>
      </c>
      <c r="G55" s="32"/>
      <c r="H55" s="18"/>
      <c r="I55" s="18"/>
    </row>
    <row r="56" spans="1:9" x14ac:dyDescent="0.2">
      <c r="A56" s="30"/>
      <c r="B56" s="30"/>
      <c r="C56" s="30"/>
      <c r="D56" s="31"/>
      <c r="E56" s="32"/>
      <c r="F56" s="33"/>
      <c r="G56" s="32"/>
      <c r="H56" s="18"/>
      <c r="I56" s="18"/>
    </row>
    <row r="57" spans="1:9" x14ac:dyDescent="0.2">
      <c r="A57" s="35" t="s">
        <v>34</v>
      </c>
      <c r="B57" s="35"/>
      <c r="C57" s="35"/>
      <c r="D57" s="36"/>
      <c r="E57" s="37">
        <v>78309.191859800005</v>
      </c>
      <c r="F57" s="38">
        <v>100</v>
      </c>
      <c r="G57" s="37"/>
      <c r="H57" s="18"/>
      <c r="I57" s="18"/>
    </row>
    <row r="59" spans="1:9" x14ac:dyDescent="0.2">
      <c r="A59" s="18" t="s">
        <v>55</v>
      </c>
    </row>
    <row r="60" spans="1:9" x14ac:dyDescent="0.2">
      <c r="A60" s="18" t="s">
        <v>36</v>
      </c>
    </row>
    <row r="62" spans="1:9" x14ac:dyDescent="0.2">
      <c r="A62" s="18" t="s">
        <v>37</v>
      </c>
    </row>
    <row r="63" spans="1:9" x14ac:dyDescent="0.2">
      <c r="A63" s="18" t="s">
        <v>38</v>
      </c>
    </row>
    <row r="64" spans="1:9" x14ac:dyDescent="0.2">
      <c r="A64" s="18" t="s">
        <v>39</v>
      </c>
      <c r="B64" s="18"/>
      <c r="C64" s="39" t="s">
        <v>41</v>
      </c>
      <c r="D64" s="19" t="s">
        <v>40</v>
      </c>
    </row>
    <row r="65" spans="1:4" x14ac:dyDescent="0.2">
      <c r="A65" s="9" t="s">
        <v>59</v>
      </c>
      <c r="C65" s="40">
        <v>79.219399999999993</v>
      </c>
      <c r="D65" s="40">
        <v>80.349500000000006</v>
      </c>
    </row>
    <row r="66" spans="1:4" x14ac:dyDescent="0.2">
      <c r="A66" s="9" t="s">
        <v>60</v>
      </c>
      <c r="C66" s="40">
        <v>15.7012</v>
      </c>
      <c r="D66" s="40">
        <v>15.297000000000001</v>
      </c>
    </row>
    <row r="67" spans="1:4" x14ac:dyDescent="0.2">
      <c r="A67" s="9" t="s">
        <v>61</v>
      </c>
      <c r="C67" s="40">
        <v>13.0075</v>
      </c>
      <c r="D67" s="40">
        <v>12.650399999999999</v>
      </c>
    </row>
    <row r="68" spans="1:4" x14ac:dyDescent="0.2">
      <c r="A68" s="9" t="s">
        <v>1043</v>
      </c>
      <c r="C68" s="40">
        <v>13.552</v>
      </c>
      <c r="D68" s="40">
        <v>13.204599999999999</v>
      </c>
    </row>
    <row r="69" spans="1:4" x14ac:dyDescent="0.2">
      <c r="A69" s="9" t="s">
        <v>1044</v>
      </c>
      <c r="C69" s="40">
        <v>17.752500000000001</v>
      </c>
      <c r="D69" s="40">
        <v>16.749099999999999</v>
      </c>
    </row>
    <row r="70" spans="1:4" x14ac:dyDescent="0.2">
      <c r="A70" s="9" t="s">
        <v>62</v>
      </c>
      <c r="C70" s="40">
        <v>84.085899999999995</v>
      </c>
      <c r="D70" s="40">
        <v>85.521799999999999</v>
      </c>
    </row>
    <row r="71" spans="1:4" x14ac:dyDescent="0.2">
      <c r="A71" s="9" t="s">
        <v>63</v>
      </c>
      <c r="C71" s="40">
        <v>17.150700000000001</v>
      </c>
      <c r="D71" s="40">
        <v>16.814800000000002</v>
      </c>
    </row>
    <row r="72" spans="1:4" x14ac:dyDescent="0.2">
      <c r="A72" s="9" t="s">
        <v>64</v>
      </c>
      <c r="C72" s="40">
        <v>14.254799999999999</v>
      </c>
      <c r="D72" s="40">
        <v>13.9551</v>
      </c>
    </row>
    <row r="73" spans="1:4" x14ac:dyDescent="0.2">
      <c r="A73" s="9" t="s">
        <v>1045</v>
      </c>
      <c r="C73" s="40">
        <v>15.1694</v>
      </c>
      <c r="D73" s="40">
        <v>14.888299999999999</v>
      </c>
    </row>
    <row r="74" spans="1:4" x14ac:dyDescent="0.2">
      <c r="A74" s="9" t="s">
        <v>1046</v>
      </c>
      <c r="C74" s="40">
        <v>19.4069</v>
      </c>
      <c r="D74" s="40">
        <v>18.481300000000001</v>
      </c>
    </row>
    <row r="76" spans="1:4" x14ac:dyDescent="0.2">
      <c r="A76" s="18" t="s">
        <v>43</v>
      </c>
    </row>
    <row r="77" spans="1:4" x14ac:dyDescent="0.2">
      <c r="A77" s="86" t="s">
        <v>56</v>
      </c>
      <c r="B77" s="87"/>
      <c r="C77" s="43" t="s">
        <v>57</v>
      </c>
    </row>
    <row r="78" spans="1:4" x14ac:dyDescent="0.2">
      <c r="A78" s="82" t="s">
        <v>60</v>
      </c>
      <c r="B78" s="83"/>
      <c r="C78" s="44">
        <v>0.625</v>
      </c>
    </row>
    <row r="79" spans="1:4" x14ac:dyDescent="0.2">
      <c r="A79" s="82" t="s">
        <v>61</v>
      </c>
      <c r="B79" s="83"/>
      <c r="C79" s="44">
        <v>0.54</v>
      </c>
    </row>
    <row r="80" spans="1:4" x14ac:dyDescent="0.2">
      <c r="A80" s="82" t="s">
        <v>1043</v>
      </c>
      <c r="B80" s="83"/>
      <c r="C80" s="44">
        <v>0.54</v>
      </c>
    </row>
    <row r="81" spans="1:5" x14ac:dyDescent="0.2">
      <c r="A81" s="82" t="s">
        <v>1044</v>
      </c>
      <c r="B81" s="83"/>
      <c r="C81" s="44">
        <v>1.2549999999999999</v>
      </c>
    </row>
    <row r="82" spans="1:5" x14ac:dyDescent="0.2">
      <c r="A82" s="82" t="s">
        <v>63</v>
      </c>
      <c r="B82" s="83"/>
      <c r="C82" s="44">
        <v>0.625</v>
      </c>
    </row>
    <row r="83" spans="1:5" x14ac:dyDescent="0.2">
      <c r="A83" s="82" t="s">
        <v>64</v>
      </c>
      <c r="B83" s="83"/>
      <c r="C83" s="44">
        <v>0.54</v>
      </c>
    </row>
    <row r="84" spans="1:5" x14ac:dyDescent="0.2">
      <c r="A84" s="82" t="s">
        <v>1045</v>
      </c>
      <c r="B84" s="83"/>
      <c r="C84" s="44">
        <v>0.54</v>
      </c>
    </row>
    <row r="85" spans="1:5" x14ac:dyDescent="0.2">
      <c r="A85" s="82" t="s">
        <v>1046</v>
      </c>
      <c r="B85" s="83"/>
      <c r="C85" s="44">
        <v>1.2549999999999999</v>
      </c>
    </row>
    <row r="86" spans="1:5" x14ac:dyDescent="0.2">
      <c r="A86" s="9" t="s">
        <v>58</v>
      </c>
    </row>
    <row r="87" spans="1:5" x14ac:dyDescent="0.2">
      <c r="A87" s="9" t="s">
        <v>42</v>
      </c>
    </row>
    <row r="89" spans="1:5" x14ac:dyDescent="0.2">
      <c r="A89" s="18" t="s">
        <v>894</v>
      </c>
      <c r="D89" s="42">
        <v>1.28233220383562</v>
      </c>
      <c r="E89" s="13" t="s">
        <v>45</v>
      </c>
    </row>
    <row r="91" spans="1:5" x14ac:dyDescent="0.2">
      <c r="A91" s="18" t="s">
        <v>772</v>
      </c>
      <c r="D91" s="41" t="s">
        <v>44</v>
      </c>
    </row>
    <row r="93" spans="1:5" x14ac:dyDescent="0.2">
      <c r="A93" s="18" t="s">
        <v>1047</v>
      </c>
    </row>
    <row r="94" spans="1:5" x14ac:dyDescent="0.2">
      <c r="A94" s="52" t="s">
        <v>1048</v>
      </c>
    </row>
    <row r="96" spans="1:5" x14ac:dyDescent="0.2">
      <c r="A96" s="18" t="s">
        <v>46</v>
      </c>
    </row>
    <row r="97" spans="1:1" x14ac:dyDescent="0.2">
      <c r="A97" s="49"/>
    </row>
    <row r="98" spans="1:1" x14ac:dyDescent="0.2">
      <c r="A98" s="49" t="s">
        <v>766</v>
      </c>
    </row>
    <row r="99" spans="1:1" x14ac:dyDescent="0.2">
      <c r="A99" s="50"/>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51"/>
    </row>
    <row r="109" spans="1:1" x14ac:dyDescent="0.2">
      <c r="A109" s="51"/>
    </row>
    <row r="110" spans="1:1" x14ac:dyDescent="0.2">
      <c r="A110" s="51"/>
    </row>
    <row r="111" spans="1:1" x14ac:dyDescent="0.2">
      <c r="A111" s="51"/>
    </row>
    <row r="112" spans="1:1" x14ac:dyDescent="0.2">
      <c r="A112" s="49" t="s">
        <v>1049</v>
      </c>
    </row>
    <row r="113" spans="1:1" x14ac:dyDescent="0.2">
      <c r="A113" s="51"/>
    </row>
    <row r="114" spans="1:1" x14ac:dyDescent="0.2">
      <c r="A114" s="49" t="s">
        <v>767</v>
      </c>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51"/>
    </row>
    <row r="126" spans="1:1" x14ac:dyDescent="0.2">
      <c r="A126" s="51"/>
    </row>
    <row r="127" spans="1:1" x14ac:dyDescent="0.2">
      <c r="A127" s="51"/>
    </row>
    <row r="128" spans="1:1" x14ac:dyDescent="0.2">
      <c r="A128" s="51"/>
    </row>
  </sheetData>
  <mergeCells count="10">
    <mergeCell ref="A82:B82"/>
    <mergeCell ref="A83:B83"/>
    <mergeCell ref="A84:B84"/>
    <mergeCell ref="A85:B85"/>
    <mergeCell ref="A1:G1"/>
    <mergeCell ref="A77:B77"/>
    <mergeCell ref="A78:B78"/>
    <mergeCell ref="A79:B79"/>
    <mergeCell ref="A80:B80"/>
    <mergeCell ref="A81:B81"/>
  </mergeCells>
  <conditionalFormatting sqref="F2:F3 F5:F95">
    <cfRule type="cellIs" dxfId="65" priority="2" stopIfTrue="1" operator="between">
      <formula>0.009</formula>
      <formula>-0.009</formula>
    </cfRule>
  </conditionalFormatting>
  <conditionalFormatting sqref="F96:F130">
    <cfRule type="cellIs" dxfId="64" priority="1" stopIfTrue="1" operator="between">
      <formula>0.009</formula>
      <formula>-0.009</formula>
    </cfRule>
  </conditionalFormatting>
  <hyperlinks>
    <hyperlink ref="A94"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2"/>
  <sheetViews>
    <sheetView workbookViewId="0">
      <selection sqref="A1:G1"/>
    </sheetView>
  </sheetViews>
  <sheetFormatPr defaultColWidth="9.33203125" defaultRowHeight="10.199999999999999" x14ac:dyDescent="0.2"/>
  <cols>
    <col min="1" max="1" width="38.6640625" style="9" bestFit="1" customWidth="1"/>
    <col min="2" max="2" width="54"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7" s="1" customFormat="1" ht="13.8" x14ac:dyDescent="0.2">
      <c r="A1" s="84" t="s">
        <v>1050</v>
      </c>
      <c r="B1" s="85"/>
      <c r="C1" s="85"/>
      <c r="D1" s="85"/>
      <c r="E1" s="85"/>
      <c r="F1" s="85"/>
      <c r="G1" s="85"/>
    </row>
    <row r="2" spans="1:7" s="1" customFormat="1" ht="11.4" x14ac:dyDescent="0.2">
      <c r="D2" s="6"/>
      <c r="E2" s="7"/>
      <c r="F2" s="12"/>
      <c r="G2" s="13"/>
    </row>
    <row r="3" spans="1:7" s="1" customFormat="1" ht="12" x14ac:dyDescent="0.2">
      <c r="A3" s="11" t="s">
        <v>7</v>
      </c>
      <c r="B3" s="2"/>
      <c r="C3" s="3"/>
      <c r="D3" s="4"/>
      <c r="E3" s="5"/>
      <c r="F3" s="12"/>
      <c r="G3" s="13"/>
    </row>
    <row r="4" spans="1:7" s="1" customFormat="1" ht="17.7" customHeight="1" x14ac:dyDescent="0.2">
      <c r="A4" s="8" t="s">
        <v>2</v>
      </c>
      <c r="B4" s="8" t="s">
        <v>0</v>
      </c>
      <c r="C4" s="17" t="s">
        <v>825</v>
      </c>
      <c r="D4" s="16" t="s">
        <v>1</v>
      </c>
      <c r="E4" s="15" t="s">
        <v>3</v>
      </c>
      <c r="F4" s="15" t="s">
        <v>4</v>
      </c>
      <c r="G4" s="15" t="s">
        <v>6</v>
      </c>
    </row>
    <row r="5" spans="1:7" x14ac:dyDescent="0.2">
      <c r="A5" s="21" t="s">
        <v>47</v>
      </c>
      <c r="B5" s="22"/>
      <c r="C5" s="22"/>
      <c r="D5" s="23"/>
      <c r="E5" s="24"/>
      <c r="F5" s="25"/>
      <c r="G5" s="24"/>
    </row>
    <row r="6" spans="1:7" x14ac:dyDescent="0.2">
      <c r="A6" s="30" t="s">
        <v>48</v>
      </c>
      <c r="B6" s="26"/>
      <c r="C6" s="26"/>
      <c r="D6" s="34"/>
      <c r="E6" s="28"/>
      <c r="F6" s="29"/>
      <c r="G6" s="28"/>
    </row>
    <row r="7" spans="1:7" x14ac:dyDescent="0.2">
      <c r="A7" s="26" t="s">
        <v>1051</v>
      </c>
      <c r="B7" s="26" t="s">
        <v>1052</v>
      </c>
      <c r="C7" s="26" t="s">
        <v>1053</v>
      </c>
      <c r="D7" s="27">
        <v>500</v>
      </c>
      <c r="E7" s="28">
        <v>5054.6000000000004</v>
      </c>
      <c r="F7" s="29">
        <v>6.5529003905410903</v>
      </c>
      <c r="G7" s="28">
        <v>4.7398999999999996</v>
      </c>
    </row>
    <row r="8" spans="1:7" x14ac:dyDescent="0.2">
      <c r="A8" s="26" t="s">
        <v>1054</v>
      </c>
      <c r="B8" s="26" t="s">
        <v>1055</v>
      </c>
      <c r="C8" s="26" t="s">
        <v>1053</v>
      </c>
      <c r="D8" s="27">
        <v>500</v>
      </c>
      <c r="E8" s="28">
        <v>4884.585</v>
      </c>
      <c r="F8" s="29">
        <v>6.3324890108279899</v>
      </c>
      <c r="G8" s="28">
        <v>6.35</v>
      </c>
    </row>
    <row r="9" spans="1:7" x14ac:dyDescent="0.2">
      <c r="A9" s="26" t="s">
        <v>1029</v>
      </c>
      <c r="B9" s="26" t="s">
        <v>1030</v>
      </c>
      <c r="C9" s="26" t="s">
        <v>77</v>
      </c>
      <c r="D9" s="27">
        <v>400</v>
      </c>
      <c r="E9" s="28">
        <v>4115.1639999999998</v>
      </c>
      <c r="F9" s="29">
        <v>5.3349938239901604</v>
      </c>
      <c r="G9" s="28">
        <v>6.1449999999999996</v>
      </c>
    </row>
    <row r="10" spans="1:7" x14ac:dyDescent="0.2">
      <c r="A10" s="26" t="s">
        <v>1020</v>
      </c>
      <c r="B10" s="26" t="s">
        <v>1021</v>
      </c>
      <c r="C10" s="26" t="s">
        <v>77</v>
      </c>
      <c r="D10" s="27">
        <v>360</v>
      </c>
      <c r="E10" s="28">
        <v>3593.1779999999999</v>
      </c>
      <c r="F10" s="29">
        <v>4.6582790961665896</v>
      </c>
      <c r="G10" s="28">
        <v>5.2350000000000003</v>
      </c>
    </row>
    <row r="11" spans="1:7" x14ac:dyDescent="0.2">
      <c r="A11" s="26" t="s">
        <v>1011</v>
      </c>
      <c r="B11" s="26" t="s">
        <v>1012</v>
      </c>
      <c r="C11" s="26" t="s">
        <v>960</v>
      </c>
      <c r="D11" s="27">
        <v>300</v>
      </c>
      <c r="E11" s="28">
        <v>3071.0340000000001</v>
      </c>
      <c r="F11" s="29">
        <v>3.9813595334873102</v>
      </c>
      <c r="G11" s="28">
        <v>5.2350000000000003</v>
      </c>
    </row>
    <row r="12" spans="1:7" x14ac:dyDescent="0.2">
      <c r="A12" s="26" t="s">
        <v>1056</v>
      </c>
      <c r="B12" s="26" t="s">
        <v>1057</v>
      </c>
      <c r="C12" s="26" t="s">
        <v>960</v>
      </c>
      <c r="D12" s="27">
        <v>300</v>
      </c>
      <c r="E12" s="28">
        <v>3021.4830000000002</v>
      </c>
      <c r="F12" s="29">
        <v>3.9171204706036602</v>
      </c>
      <c r="G12" s="28">
        <v>4.22</v>
      </c>
    </row>
    <row r="13" spans="1:7" x14ac:dyDescent="0.2">
      <c r="A13" s="26" t="s">
        <v>1058</v>
      </c>
      <c r="B13" s="26" t="s">
        <v>1059</v>
      </c>
      <c r="C13" s="26" t="s">
        <v>77</v>
      </c>
      <c r="D13" s="27">
        <v>250</v>
      </c>
      <c r="E13" s="28">
        <v>2677.8874999999998</v>
      </c>
      <c r="F13" s="29">
        <v>3.4716753144808901</v>
      </c>
      <c r="G13" s="28">
        <v>5.8699000000000003</v>
      </c>
    </row>
    <row r="14" spans="1:7" x14ac:dyDescent="0.2">
      <c r="A14" s="26" t="s">
        <v>1060</v>
      </c>
      <c r="B14" s="26" t="s">
        <v>1061</v>
      </c>
      <c r="C14" s="26" t="s">
        <v>77</v>
      </c>
      <c r="D14" s="27">
        <v>250</v>
      </c>
      <c r="E14" s="28">
        <v>2531.2150000000001</v>
      </c>
      <c r="F14" s="29">
        <v>3.2815256918536502</v>
      </c>
      <c r="G14" s="28">
        <v>6.3849999999999998</v>
      </c>
    </row>
    <row r="15" spans="1:7" x14ac:dyDescent="0.2">
      <c r="A15" s="26" t="s">
        <v>1062</v>
      </c>
      <c r="B15" s="26" t="s">
        <v>1063</v>
      </c>
      <c r="C15" s="26" t="s">
        <v>77</v>
      </c>
      <c r="D15" s="27">
        <v>250</v>
      </c>
      <c r="E15" s="28">
        <v>2512.4225000000001</v>
      </c>
      <c r="F15" s="29">
        <v>3.25716266004317</v>
      </c>
      <c r="G15" s="28">
        <v>6.1848999999999998</v>
      </c>
    </row>
    <row r="16" spans="1:7" x14ac:dyDescent="0.2">
      <c r="A16" s="26" t="s">
        <v>1064</v>
      </c>
      <c r="B16" s="26" t="s">
        <v>1065</v>
      </c>
      <c r="C16" s="26" t="s">
        <v>960</v>
      </c>
      <c r="D16" s="27">
        <v>250</v>
      </c>
      <c r="E16" s="28">
        <v>2507.3649999999998</v>
      </c>
      <c r="F16" s="29">
        <v>3.2506060000255301</v>
      </c>
      <c r="G16" s="28">
        <v>4.0849000000000002</v>
      </c>
    </row>
    <row r="17" spans="1:9" x14ac:dyDescent="0.2">
      <c r="A17" s="26" t="s">
        <v>1007</v>
      </c>
      <c r="B17" s="26" t="s">
        <v>1008</v>
      </c>
      <c r="C17" s="26" t="s">
        <v>77</v>
      </c>
      <c r="D17" s="27">
        <v>250</v>
      </c>
      <c r="E17" s="28">
        <v>2504.9724999999999</v>
      </c>
      <c r="F17" s="29">
        <v>3.2475043076691898</v>
      </c>
      <c r="G17" s="28">
        <v>4.7266000000000004</v>
      </c>
    </row>
    <row r="18" spans="1:9" x14ac:dyDescent="0.2">
      <c r="A18" s="26" t="s">
        <v>1009</v>
      </c>
      <c r="B18" s="26" t="s">
        <v>1010</v>
      </c>
      <c r="C18" s="26" t="s">
        <v>957</v>
      </c>
      <c r="D18" s="27">
        <v>250</v>
      </c>
      <c r="E18" s="28">
        <v>2450.8924999999999</v>
      </c>
      <c r="F18" s="29">
        <v>3.1773937443960398</v>
      </c>
      <c r="G18" s="28">
        <v>5.68</v>
      </c>
    </row>
    <row r="19" spans="1:9" x14ac:dyDescent="0.2">
      <c r="A19" s="26" t="s">
        <v>1066</v>
      </c>
      <c r="B19" s="26" t="s">
        <v>1067</v>
      </c>
      <c r="C19" s="26" t="s">
        <v>77</v>
      </c>
      <c r="D19" s="27">
        <v>250</v>
      </c>
      <c r="E19" s="28">
        <v>2441.6875</v>
      </c>
      <c r="F19" s="29">
        <v>3.16546016941584</v>
      </c>
      <c r="G19" s="28">
        <v>6.2499000000000002</v>
      </c>
    </row>
    <row r="20" spans="1:9" x14ac:dyDescent="0.2">
      <c r="A20" s="26" t="s">
        <v>1068</v>
      </c>
      <c r="B20" s="26" t="s">
        <v>1069</v>
      </c>
      <c r="C20" s="26" t="s">
        <v>77</v>
      </c>
      <c r="D20" s="27">
        <v>250</v>
      </c>
      <c r="E20" s="28">
        <v>2434.08</v>
      </c>
      <c r="F20" s="29">
        <v>3.1555976303977098</v>
      </c>
      <c r="G20" s="28">
        <v>6.6296999999999997</v>
      </c>
    </row>
    <row r="21" spans="1:9" x14ac:dyDescent="0.2">
      <c r="A21" s="26" t="s">
        <v>1031</v>
      </c>
      <c r="B21" s="26" t="s">
        <v>1032</v>
      </c>
      <c r="C21" s="26" t="s">
        <v>77</v>
      </c>
      <c r="D21" s="27">
        <v>150</v>
      </c>
      <c r="E21" s="28">
        <v>1523.5920000000001</v>
      </c>
      <c r="F21" s="29">
        <v>1.9752199208296</v>
      </c>
      <c r="G21" s="28">
        <v>5.27</v>
      </c>
    </row>
    <row r="22" spans="1:9" x14ac:dyDescent="0.2">
      <c r="A22" s="26" t="s">
        <v>1033</v>
      </c>
      <c r="B22" s="26" t="s">
        <v>1034</v>
      </c>
      <c r="C22" s="26" t="s">
        <v>77</v>
      </c>
      <c r="D22" s="27">
        <v>110</v>
      </c>
      <c r="E22" s="28">
        <v>1168.0591999999999</v>
      </c>
      <c r="F22" s="29">
        <v>1.5142989727881799</v>
      </c>
      <c r="G22" s="28">
        <v>6.4099000000000004</v>
      </c>
    </row>
    <row r="23" spans="1:9" x14ac:dyDescent="0.2">
      <c r="A23" s="26" t="s">
        <v>1070</v>
      </c>
      <c r="B23" s="26" t="s">
        <v>1071</v>
      </c>
      <c r="C23" s="26" t="s">
        <v>960</v>
      </c>
      <c r="D23" s="27">
        <v>100</v>
      </c>
      <c r="E23" s="28">
        <v>1059.6610000000001</v>
      </c>
      <c r="F23" s="29">
        <v>1.3737690382505401</v>
      </c>
      <c r="G23" s="28">
        <v>6.4870000000000001</v>
      </c>
    </row>
    <row r="24" spans="1:9" x14ac:dyDescent="0.2">
      <c r="A24" s="26" t="s">
        <v>1072</v>
      </c>
      <c r="B24" s="26" t="s">
        <v>1073</v>
      </c>
      <c r="C24" s="26" t="s">
        <v>77</v>
      </c>
      <c r="D24" s="27">
        <v>100</v>
      </c>
      <c r="E24" s="28">
        <v>1046.8779999999999</v>
      </c>
      <c r="F24" s="29">
        <v>1.35719686128455</v>
      </c>
      <c r="G24" s="28">
        <v>6.3849999999999998</v>
      </c>
    </row>
    <row r="25" spans="1:9" x14ac:dyDescent="0.2">
      <c r="A25" s="26" t="s">
        <v>1074</v>
      </c>
      <c r="B25" s="26" t="s">
        <v>1075</v>
      </c>
      <c r="C25" s="26" t="s">
        <v>1076</v>
      </c>
      <c r="D25" s="27">
        <v>100</v>
      </c>
      <c r="E25" s="28">
        <v>1001.897</v>
      </c>
      <c r="F25" s="29">
        <v>1.2988824521390301</v>
      </c>
      <c r="G25" s="28">
        <v>10.3681</v>
      </c>
    </row>
    <row r="26" spans="1:9" x14ac:dyDescent="0.2">
      <c r="A26" s="26" t="s">
        <v>1077</v>
      </c>
      <c r="B26" s="26" t="s">
        <v>1078</v>
      </c>
      <c r="C26" s="26" t="s">
        <v>77</v>
      </c>
      <c r="D26" s="27">
        <v>50</v>
      </c>
      <c r="E26" s="28">
        <v>528.70349999999996</v>
      </c>
      <c r="F26" s="29">
        <v>0.68542345024936502</v>
      </c>
      <c r="G26" s="28">
        <v>6.35</v>
      </c>
    </row>
    <row r="27" spans="1:9" x14ac:dyDescent="0.2">
      <c r="A27" s="26" t="s">
        <v>1079</v>
      </c>
      <c r="B27" s="26" t="s">
        <v>1080</v>
      </c>
      <c r="C27" s="26" t="s">
        <v>77</v>
      </c>
      <c r="D27" s="27">
        <v>50</v>
      </c>
      <c r="E27" s="28">
        <v>528.06899999999996</v>
      </c>
      <c r="F27" s="29">
        <v>0.68460086976865497</v>
      </c>
      <c r="G27" s="28">
        <v>6.3487</v>
      </c>
    </row>
    <row r="28" spans="1:9" x14ac:dyDescent="0.2">
      <c r="A28" s="26" t="s">
        <v>1081</v>
      </c>
      <c r="B28" s="26" t="s">
        <v>1082</v>
      </c>
      <c r="C28" s="26" t="s">
        <v>77</v>
      </c>
      <c r="D28" s="27">
        <v>50</v>
      </c>
      <c r="E28" s="28">
        <v>524.35649999999998</v>
      </c>
      <c r="F28" s="29">
        <v>0.67978789887088198</v>
      </c>
      <c r="G28" s="28">
        <v>5.83</v>
      </c>
    </row>
    <row r="29" spans="1:9" x14ac:dyDescent="0.2">
      <c r="A29" s="26" t="s">
        <v>1024</v>
      </c>
      <c r="B29" s="26" t="s">
        <v>1025</v>
      </c>
      <c r="C29" s="26" t="s">
        <v>77</v>
      </c>
      <c r="D29" s="27">
        <v>50</v>
      </c>
      <c r="E29" s="28">
        <v>523.70299999999997</v>
      </c>
      <c r="F29" s="29">
        <v>0.67894068635056004</v>
      </c>
      <c r="G29" s="28">
        <v>6.4749999999999996</v>
      </c>
    </row>
    <row r="30" spans="1:9" x14ac:dyDescent="0.2">
      <c r="A30" s="30" t="s">
        <v>32</v>
      </c>
      <c r="B30" s="30"/>
      <c r="C30" s="30"/>
      <c r="D30" s="31"/>
      <c r="E30" s="32">
        <f>SUM(E6:E29)</f>
        <v>51705.485700000005</v>
      </c>
      <c r="F30" s="33">
        <f>SUM(F6:F29)</f>
        <v>67.032187994430188</v>
      </c>
      <c r="G30" s="32"/>
      <c r="H30" s="18"/>
      <c r="I30" s="18"/>
    </row>
    <row r="31" spans="1:9" x14ac:dyDescent="0.2">
      <c r="A31" s="26"/>
      <c r="B31" s="26"/>
      <c r="C31" s="26"/>
      <c r="D31" s="34"/>
      <c r="E31" s="28"/>
      <c r="F31" s="29"/>
      <c r="G31" s="28"/>
    </row>
    <row r="32" spans="1:9" x14ac:dyDescent="0.2">
      <c r="A32" s="30" t="s">
        <v>49</v>
      </c>
      <c r="B32" s="26"/>
      <c r="C32" s="26"/>
      <c r="D32" s="34"/>
      <c r="E32" s="28"/>
      <c r="F32" s="29"/>
      <c r="G32" s="28"/>
    </row>
    <row r="33" spans="1:9" x14ac:dyDescent="0.2">
      <c r="A33" s="30" t="s">
        <v>831</v>
      </c>
      <c r="B33" s="26"/>
      <c r="C33" s="26"/>
      <c r="D33" s="34"/>
      <c r="E33" s="28"/>
      <c r="F33" s="29"/>
      <c r="G33" s="28"/>
    </row>
    <row r="34" spans="1:9" x14ac:dyDescent="0.2">
      <c r="A34" s="26" t="s">
        <v>1083</v>
      </c>
      <c r="B34" s="26" t="s">
        <v>1084</v>
      </c>
      <c r="C34" s="26" t="s">
        <v>50</v>
      </c>
      <c r="D34" s="27">
        <v>1000</v>
      </c>
      <c r="E34" s="28">
        <v>4933.74</v>
      </c>
      <c r="F34" s="29">
        <v>6.3962146901492103</v>
      </c>
      <c r="G34" s="28">
        <v>4.2999000000000001</v>
      </c>
    </row>
    <row r="35" spans="1:9" x14ac:dyDescent="0.2">
      <c r="A35" s="26" t="s">
        <v>1085</v>
      </c>
      <c r="B35" s="26" t="s">
        <v>1086</v>
      </c>
      <c r="C35" s="26" t="s">
        <v>50</v>
      </c>
      <c r="D35" s="27">
        <v>1000</v>
      </c>
      <c r="E35" s="28">
        <v>4791.7749999999996</v>
      </c>
      <c r="F35" s="29">
        <v>6.2121679794415101</v>
      </c>
      <c r="G35" s="28">
        <v>5.0999999999999996</v>
      </c>
    </row>
    <row r="36" spans="1:9" x14ac:dyDescent="0.2">
      <c r="A36" s="26" t="s">
        <v>911</v>
      </c>
      <c r="B36" s="26" t="s">
        <v>912</v>
      </c>
      <c r="C36" s="26" t="s">
        <v>50</v>
      </c>
      <c r="D36" s="27">
        <v>500</v>
      </c>
      <c r="E36" s="28">
        <v>2468.3049999999998</v>
      </c>
      <c r="F36" s="29">
        <v>3.1999677122768402</v>
      </c>
      <c r="G36" s="28">
        <v>4.2999000000000001</v>
      </c>
    </row>
    <row r="37" spans="1:9" x14ac:dyDescent="0.2">
      <c r="A37" s="26" t="s">
        <v>1087</v>
      </c>
      <c r="B37" s="26" t="s">
        <v>1088</v>
      </c>
      <c r="C37" s="26" t="s">
        <v>834</v>
      </c>
      <c r="D37" s="27">
        <v>500</v>
      </c>
      <c r="E37" s="28">
        <v>2392.3024999999998</v>
      </c>
      <c r="F37" s="29">
        <v>3.101436312773</v>
      </c>
      <c r="G37" s="28">
        <v>5.0250000000000004</v>
      </c>
    </row>
    <row r="38" spans="1:9" x14ac:dyDescent="0.2">
      <c r="A38" s="30" t="s">
        <v>32</v>
      </c>
      <c r="B38" s="30"/>
      <c r="C38" s="30"/>
      <c r="D38" s="31"/>
      <c r="E38" s="32">
        <f>SUM(E33:E37)</f>
        <v>14586.122499999999</v>
      </c>
      <c r="F38" s="33">
        <f>SUM(F33:F37)</f>
        <v>18.909786694640562</v>
      </c>
      <c r="G38" s="32"/>
      <c r="H38" s="18"/>
      <c r="I38" s="18"/>
    </row>
    <row r="39" spans="1:9" x14ac:dyDescent="0.2">
      <c r="A39" s="26"/>
      <c r="B39" s="26"/>
      <c r="C39" s="26"/>
      <c r="D39" s="34"/>
      <c r="E39" s="28"/>
      <c r="F39" s="29"/>
      <c r="G39" s="28"/>
    </row>
    <row r="40" spans="1:9" x14ac:dyDescent="0.2">
      <c r="A40" s="30" t="s">
        <v>52</v>
      </c>
      <c r="B40" s="26"/>
      <c r="C40" s="26"/>
      <c r="D40" s="34"/>
      <c r="E40" s="28"/>
      <c r="F40" s="29"/>
      <c r="G40" s="28"/>
    </row>
    <row r="41" spans="1:9" x14ac:dyDescent="0.2">
      <c r="A41" s="26" t="s">
        <v>1039</v>
      </c>
      <c r="B41" s="26" t="s">
        <v>1040</v>
      </c>
      <c r="C41" s="26" t="s">
        <v>70</v>
      </c>
      <c r="D41" s="27">
        <v>7500000</v>
      </c>
      <c r="E41" s="28">
        <v>7370.4525000000003</v>
      </c>
      <c r="F41" s="29">
        <v>9.5552251544562505</v>
      </c>
      <c r="G41" s="28">
        <v>4.2207999999999997</v>
      </c>
    </row>
    <row r="42" spans="1:9" x14ac:dyDescent="0.2">
      <c r="A42" s="30" t="s">
        <v>32</v>
      </c>
      <c r="B42" s="30"/>
      <c r="C42" s="30"/>
      <c r="D42" s="31"/>
      <c r="E42" s="32">
        <f>SUM(E40:E41)</f>
        <v>7370.4525000000003</v>
      </c>
      <c r="F42" s="33">
        <f>SUM(F40:F41)</f>
        <v>9.5552251544562505</v>
      </c>
      <c r="G42" s="32"/>
      <c r="H42" s="18"/>
      <c r="I42" s="18"/>
    </row>
    <row r="43" spans="1:9" x14ac:dyDescent="0.2">
      <c r="A43" s="26"/>
      <c r="B43" s="26"/>
      <c r="C43" s="26"/>
      <c r="D43" s="34"/>
      <c r="E43" s="28"/>
      <c r="F43" s="29"/>
      <c r="G43" s="28"/>
    </row>
    <row r="44" spans="1:9" x14ac:dyDescent="0.2">
      <c r="A44" s="30" t="s">
        <v>33</v>
      </c>
      <c r="B44" s="30"/>
      <c r="C44" s="30"/>
      <c r="D44" s="31"/>
      <c r="E44" s="32">
        <f>E30+E38+E42</f>
        <v>73662.060700000002</v>
      </c>
      <c r="F44" s="33">
        <f>F30+F38+F42</f>
        <v>95.497199843527</v>
      </c>
      <c r="G44" s="32"/>
      <c r="H44" s="18"/>
      <c r="I44" s="18"/>
    </row>
    <row r="45" spans="1:9" x14ac:dyDescent="0.2">
      <c r="A45" s="30"/>
      <c r="B45" s="30"/>
      <c r="C45" s="30"/>
      <c r="D45" s="31"/>
      <c r="E45" s="32"/>
      <c r="F45" s="33"/>
      <c r="G45" s="32"/>
      <c r="H45" s="18"/>
      <c r="I45" s="18"/>
    </row>
    <row r="46" spans="1:9" x14ac:dyDescent="0.2">
      <c r="A46" s="30" t="s">
        <v>35</v>
      </c>
      <c r="B46" s="30"/>
      <c r="C46" s="30"/>
      <c r="D46" s="31"/>
      <c r="E46" s="32">
        <f>E48-(E30+E38+E42)</f>
        <v>3473.2488386000041</v>
      </c>
      <c r="F46" s="33">
        <f>F48-(F30+F38+F42)</f>
        <v>4.5028001564730005</v>
      </c>
      <c r="G46" s="32"/>
      <c r="H46" s="18"/>
      <c r="I46" s="18"/>
    </row>
    <row r="47" spans="1:9" x14ac:dyDescent="0.2">
      <c r="A47" s="30"/>
      <c r="B47" s="30"/>
      <c r="C47" s="30"/>
      <c r="D47" s="31"/>
      <c r="E47" s="32"/>
      <c r="F47" s="33"/>
      <c r="G47" s="32"/>
      <c r="H47" s="18"/>
      <c r="I47" s="18"/>
    </row>
    <row r="48" spans="1:9" x14ac:dyDescent="0.2">
      <c r="A48" s="35" t="s">
        <v>34</v>
      </c>
      <c r="B48" s="35"/>
      <c r="C48" s="35"/>
      <c r="D48" s="36"/>
      <c r="E48" s="37">
        <v>77135.309538600006</v>
      </c>
      <c r="F48" s="38">
        <v>100</v>
      </c>
      <c r="G48" s="37"/>
      <c r="H48" s="18"/>
      <c r="I48" s="18"/>
    </row>
    <row r="50" spans="1:4" x14ac:dyDescent="0.2">
      <c r="A50" s="18" t="s">
        <v>36</v>
      </c>
    </row>
    <row r="52" spans="1:4" x14ac:dyDescent="0.2">
      <c r="A52" s="18" t="s">
        <v>37</v>
      </c>
    </row>
    <row r="53" spans="1:4" x14ac:dyDescent="0.2">
      <c r="A53" s="18" t="s">
        <v>38</v>
      </c>
    </row>
    <row r="54" spans="1:4" x14ac:dyDescent="0.2">
      <c r="A54" s="18" t="s">
        <v>39</v>
      </c>
      <c r="B54" s="18"/>
      <c r="C54" s="39" t="s">
        <v>41</v>
      </c>
      <c r="D54" s="19" t="s">
        <v>40</v>
      </c>
    </row>
    <row r="55" spans="1:4" x14ac:dyDescent="0.2">
      <c r="A55" s="9" t="s">
        <v>59</v>
      </c>
      <c r="C55" s="40">
        <v>17.976900000000001</v>
      </c>
      <c r="D55" s="40">
        <v>18.225000000000001</v>
      </c>
    </row>
    <row r="56" spans="1:4" x14ac:dyDescent="0.2">
      <c r="A56" s="9" t="s">
        <v>81</v>
      </c>
      <c r="C56" s="40">
        <v>10.494</v>
      </c>
      <c r="D56" s="40">
        <v>10.317299999999999</v>
      </c>
    </row>
    <row r="57" spans="1:4" x14ac:dyDescent="0.2">
      <c r="A57" s="9" t="s">
        <v>62</v>
      </c>
      <c r="C57" s="40">
        <v>18.550699999999999</v>
      </c>
      <c r="D57" s="40">
        <v>18.838200000000001</v>
      </c>
    </row>
    <row r="58" spans="1:4" x14ac:dyDescent="0.2">
      <c r="A58" s="9" t="s">
        <v>82</v>
      </c>
      <c r="C58" s="40">
        <v>10.933</v>
      </c>
      <c r="D58" s="40">
        <v>10.7788</v>
      </c>
    </row>
    <row r="60" spans="1:4" x14ac:dyDescent="0.2">
      <c r="A60" s="18" t="s">
        <v>43</v>
      </c>
    </row>
    <row r="61" spans="1:4" x14ac:dyDescent="0.2">
      <c r="A61" s="86" t="s">
        <v>56</v>
      </c>
      <c r="B61" s="87"/>
      <c r="C61" s="43" t="s">
        <v>57</v>
      </c>
    </row>
    <row r="62" spans="1:4" x14ac:dyDescent="0.2">
      <c r="A62" s="82" t="s">
        <v>81</v>
      </c>
      <c r="B62" s="83"/>
      <c r="C62" s="44">
        <v>0.32</v>
      </c>
    </row>
    <row r="63" spans="1:4" x14ac:dyDescent="0.2">
      <c r="A63" s="82" t="s">
        <v>82</v>
      </c>
      <c r="B63" s="83"/>
      <c r="C63" s="44">
        <v>0.32</v>
      </c>
    </row>
    <row r="64" spans="1:4" x14ac:dyDescent="0.2">
      <c r="A64" s="9" t="s">
        <v>58</v>
      </c>
    </row>
    <row r="65" spans="1:5" x14ac:dyDescent="0.2">
      <c r="A65" s="9" t="s">
        <v>42</v>
      </c>
    </row>
    <row r="67" spans="1:5" x14ac:dyDescent="0.2">
      <c r="A67" s="18" t="s">
        <v>894</v>
      </c>
      <c r="D67" s="42">
        <v>1.41267137539726</v>
      </c>
      <c r="E67" s="13" t="s">
        <v>45</v>
      </c>
    </row>
    <row r="69" spans="1:5" x14ac:dyDescent="0.2">
      <c r="A69" s="18" t="s">
        <v>772</v>
      </c>
      <c r="D69" s="41" t="s">
        <v>44</v>
      </c>
    </row>
    <row r="71" spans="1:5" x14ac:dyDescent="0.2">
      <c r="A71" s="18" t="s">
        <v>782</v>
      </c>
    </row>
    <row r="72" spans="1:5" ht="14.4" x14ac:dyDescent="0.3">
      <c r="A72" s="68"/>
    </row>
    <row r="73" spans="1:5" x14ac:dyDescent="0.2">
      <c r="A73" s="49" t="s">
        <v>766</v>
      </c>
    </row>
    <row r="74" spans="1:5" x14ac:dyDescent="0.2">
      <c r="A74" s="50"/>
    </row>
    <row r="75" spans="1:5" x14ac:dyDescent="0.2">
      <c r="A75" s="51"/>
    </row>
    <row r="76" spans="1:5" x14ac:dyDescent="0.2">
      <c r="A76" s="51"/>
    </row>
    <row r="77" spans="1:5" x14ac:dyDescent="0.2">
      <c r="A77" s="51"/>
    </row>
    <row r="78" spans="1:5" x14ac:dyDescent="0.2">
      <c r="A78" s="51"/>
    </row>
    <row r="79" spans="1:5" x14ac:dyDescent="0.2">
      <c r="A79" s="51"/>
    </row>
    <row r="80" spans="1:5"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49" t="s">
        <v>1089</v>
      </c>
    </row>
    <row r="88" spans="1:1" x14ac:dyDescent="0.2">
      <c r="A88" s="51"/>
    </row>
    <row r="89" spans="1:1" x14ac:dyDescent="0.2">
      <c r="A89" s="49" t="s">
        <v>767</v>
      </c>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sheetData>
  <mergeCells count="4">
    <mergeCell ref="A1:G1"/>
    <mergeCell ref="A61:B61"/>
    <mergeCell ref="A62:B62"/>
    <mergeCell ref="A63:B63"/>
  </mergeCells>
  <conditionalFormatting sqref="F2:F3 F5:F70">
    <cfRule type="cellIs" dxfId="63" priority="2" stopIfTrue="1" operator="between">
      <formula>0.009</formula>
      <formula>-0.009</formula>
    </cfRule>
  </conditionalFormatting>
  <conditionalFormatting sqref="F71:F104">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workbookViewId="0">
      <selection sqref="A1:G1"/>
    </sheetView>
  </sheetViews>
  <sheetFormatPr defaultColWidth="9.33203125" defaultRowHeight="10.199999999999999" x14ac:dyDescent="0.2"/>
  <cols>
    <col min="1" max="1" width="32.33203125" style="9" bestFit="1" customWidth="1"/>
    <col min="2" max="2" width="23.332031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1090</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49</v>
      </c>
      <c r="B5" s="22"/>
      <c r="C5" s="22"/>
      <c r="D5" s="23"/>
      <c r="E5" s="24"/>
      <c r="F5" s="25"/>
      <c r="G5" s="24"/>
    </row>
    <row r="6" spans="1:9" x14ac:dyDescent="0.2">
      <c r="A6" s="30" t="s">
        <v>52</v>
      </c>
      <c r="B6" s="26"/>
      <c r="C6" s="26"/>
      <c r="D6" s="34"/>
      <c r="E6" s="28"/>
      <c r="F6" s="29"/>
      <c r="G6" s="28"/>
    </row>
    <row r="7" spans="1:9" x14ac:dyDescent="0.2">
      <c r="A7" s="26" t="s">
        <v>66</v>
      </c>
      <c r="B7" s="26" t="s">
        <v>65</v>
      </c>
      <c r="C7" s="26" t="s">
        <v>70</v>
      </c>
      <c r="D7" s="27">
        <v>5000000</v>
      </c>
      <c r="E7" s="28">
        <v>4979.67</v>
      </c>
      <c r="F7" s="29">
        <v>32.217426113470502</v>
      </c>
      <c r="G7" s="28">
        <v>3.7258</v>
      </c>
    </row>
    <row r="8" spans="1:9" x14ac:dyDescent="0.2">
      <c r="A8" s="26" t="s">
        <v>54</v>
      </c>
      <c r="B8" s="26" t="s">
        <v>53</v>
      </c>
      <c r="C8" s="26" t="s">
        <v>70</v>
      </c>
      <c r="D8" s="27">
        <v>2000000</v>
      </c>
      <c r="E8" s="28">
        <v>1987.3779999999999</v>
      </c>
      <c r="F8" s="29">
        <v>12.8579210820269</v>
      </c>
      <c r="G8" s="28">
        <v>3.8001999999999998</v>
      </c>
    </row>
    <row r="9" spans="1:9" x14ac:dyDescent="0.2">
      <c r="A9" s="30" t="s">
        <v>32</v>
      </c>
      <c r="B9" s="30"/>
      <c r="C9" s="30"/>
      <c r="D9" s="31"/>
      <c r="E9" s="32">
        <f>SUM(E6:E8)</f>
        <v>6967.0479999999998</v>
      </c>
      <c r="F9" s="33">
        <f>SUM(F6:F8)</f>
        <v>45.0753471954974</v>
      </c>
      <c r="G9" s="32"/>
      <c r="H9" s="18"/>
      <c r="I9" s="18"/>
    </row>
    <row r="10" spans="1:9" x14ac:dyDescent="0.2">
      <c r="A10" s="26"/>
      <c r="B10" s="26"/>
      <c r="C10" s="26"/>
      <c r="D10" s="34"/>
      <c r="E10" s="28"/>
      <c r="F10" s="29"/>
      <c r="G10" s="28"/>
    </row>
    <row r="11" spans="1:9" x14ac:dyDescent="0.2">
      <c r="A11" s="30" t="s">
        <v>67</v>
      </c>
      <c r="B11" s="26"/>
      <c r="C11" s="26"/>
      <c r="D11" s="34"/>
      <c r="E11" s="28"/>
      <c r="F11" s="29"/>
      <c r="G11" s="28"/>
    </row>
    <row r="12" spans="1:9" x14ac:dyDescent="0.2">
      <c r="A12" s="26" t="s">
        <v>69</v>
      </c>
      <c r="B12" s="26" t="s">
        <v>68</v>
      </c>
      <c r="C12" s="26" t="s">
        <v>70</v>
      </c>
      <c r="D12" s="27">
        <v>3800000</v>
      </c>
      <c r="E12" s="28">
        <v>3687.0297999999998</v>
      </c>
      <c r="F12" s="29">
        <v>23.854313671320401</v>
      </c>
      <c r="G12" s="28">
        <v>6.4942000000000002</v>
      </c>
    </row>
    <row r="13" spans="1:9" x14ac:dyDescent="0.2">
      <c r="A13" s="26" t="s">
        <v>72</v>
      </c>
      <c r="B13" s="26" t="s">
        <v>71</v>
      </c>
      <c r="C13" s="26" t="s">
        <v>70</v>
      </c>
      <c r="D13" s="27">
        <v>3500000</v>
      </c>
      <c r="E13" s="28">
        <v>3366.7165</v>
      </c>
      <c r="F13" s="29">
        <v>21.781953439435199</v>
      </c>
      <c r="G13" s="28">
        <v>6.3726000000000003</v>
      </c>
    </row>
    <row r="14" spans="1:9" x14ac:dyDescent="0.2">
      <c r="A14" s="26" t="s">
        <v>74</v>
      </c>
      <c r="B14" s="26" t="s">
        <v>73</v>
      </c>
      <c r="C14" s="26" t="s">
        <v>70</v>
      </c>
      <c r="D14" s="27">
        <v>200000</v>
      </c>
      <c r="E14" s="28">
        <v>194.38560000000001</v>
      </c>
      <c r="F14" s="29">
        <v>1.25763428209553</v>
      </c>
      <c r="G14" s="28">
        <v>6.2195999999999998</v>
      </c>
    </row>
    <row r="15" spans="1:9" x14ac:dyDescent="0.2">
      <c r="A15" s="30" t="s">
        <v>32</v>
      </c>
      <c r="B15" s="30"/>
      <c r="C15" s="30"/>
      <c r="D15" s="31"/>
      <c r="E15" s="32">
        <f>SUM(E12:E14)</f>
        <v>7248.1318999999994</v>
      </c>
      <c r="F15" s="33">
        <f>SUM(F12:F14)</f>
        <v>46.893901392851127</v>
      </c>
      <c r="G15" s="32"/>
      <c r="H15" s="18"/>
      <c r="I15" s="18"/>
    </row>
    <row r="16" spans="1:9" x14ac:dyDescent="0.2">
      <c r="A16" s="26"/>
      <c r="B16" s="26"/>
      <c r="C16" s="26"/>
      <c r="D16" s="34"/>
      <c r="E16" s="28"/>
      <c r="F16" s="29"/>
      <c r="G16" s="28"/>
    </row>
    <row r="17" spans="1:9" x14ac:dyDescent="0.2">
      <c r="A17" s="30" t="s">
        <v>33</v>
      </c>
      <c r="B17" s="30"/>
      <c r="C17" s="30"/>
      <c r="D17" s="31"/>
      <c r="E17" s="32">
        <f>E9+E15</f>
        <v>14215.179899999999</v>
      </c>
      <c r="F17" s="33">
        <f>F9+F15</f>
        <v>91.969248588348535</v>
      </c>
      <c r="G17" s="32"/>
      <c r="H17" s="18"/>
      <c r="I17" s="18"/>
    </row>
    <row r="18" spans="1:9" x14ac:dyDescent="0.2">
      <c r="A18" s="30"/>
      <c r="B18" s="30"/>
      <c r="C18" s="30"/>
      <c r="D18" s="31"/>
      <c r="E18" s="32"/>
      <c r="F18" s="33"/>
      <c r="G18" s="32"/>
      <c r="H18" s="18"/>
      <c r="I18" s="18"/>
    </row>
    <row r="19" spans="1:9" x14ac:dyDescent="0.2">
      <c r="A19" s="30" t="s">
        <v>35</v>
      </c>
      <c r="B19" s="30"/>
      <c r="C19" s="30"/>
      <c r="D19" s="31"/>
      <c r="E19" s="32">
        <f>E21-(E9+E15)</f>
        <v>1241.268987200001</v>
      </c>
      <c r="F19" s="33">
        <f>F21-(F9+F15)</f>
        <v>8.0307514116514653</v>
      </c>
      <c r="G19" s="32"/>
      <c r="H19" s="18"/>
      <c r="I19" s="18"/>
    </row>
    <row r="20" spans="1:9" x14ac:dyDescent="0.2">
      <c r="A20" s="30"/>
      <c r="B20" s="30"/>
      <c r="C20" s="30"/>
      <c r="D20" s="31"/>
      <c r="E20" s="32"/>
      <c r="F20" s="33"/>
      <c r="G20" s="32"/>
      <c r="H20" s="18"/>
      <c r="I20" s="18"/>
    </row>
    <row r="21" spans="1:9" x14ac:dyDescent="0.2">
      <c r="A21" s="35" t="s">
        <v>34</v>
      </c>
      <c r="B21" s="35"/>
      <c r="C21" s="35"/>
      <c r="D21" s="36"/>
      <c r="E21" s="37">
        <v>15456.4488872</v>
      </c>
      <c r="F21" s="38">
        <v>100</v>
      </c>
      <c r="G21" s="37"/>
      <c r="H21" s="18"/>
      <c r="I21" s="18"/>
    </row>
    <row r="23" spans="1:9" x14ac:dyDescent="0.2">
      <c r="A23" s="18" t="s">
        <v>37</v>
      </c>
    </row>
    <row r="24" spans="1:9" x14ac:dyDescent="0.2">
      <c r="A24" s="18" t="s">
        <v>38</v>
      </c>
    </row>
    <row r="25" spans="1:9" x14ac:dyDescent="0.2">
      <c r="A25" s="18" t="s">
        <v>39</v>
      </c>
      <c r="B25" s="18"/>
      <c r="C25" s="39" t="s">
        <v>41</v>
      </c>
      <c r="D25" s="19" t="s">
        <v>40</v>
      </c>
    </row>
    <row r="26" spans="1:9" x14ac:dyDescent="0.2">
      <c r="A26" s="9" t="s">
        <v>75</v>
      </c>
      <c r="C26" s="40">
        <v>48.406599999999997</v>
      </c>
      <c r="D26" s="40">
        <v>48.643999999999998</v>
      </c>
    </row>
    <row r="27" spans="1:9" x14ac:dyDescent="0.2">
      <c r="A27" s="9" t="s">
        <v>1091</v>
      </c>
      <c r="C27" s="40">
        <v>10.281700000000001</v>
      </c>
      <c r="D27" s="40">
        <v>10.042299999999999</v>
      </c>
    </row>
    <row r="28" spans="1:9" x14ac:dyDescent="0.2">
      <c r="A28" s="9" t="s">
        <v>76</v>
      </c>
      <c r="C28" s="40">
        <v>52.096400000000003</v>
      </c>
      <c r="D28" s="40">
        <v>52.471400000000003</v>
      </c>
    </row>
    <row r="29" spans="1:9" x14ac:dyDescent="0.2">
      <c r="A29" s="9" t="s">
        <v>1092</v>
      </c>
      <c r="C29" s="40">
        <v>11.445</v>
      </c>
      <c r="D29" s="40">
        <v>11.237299999999999</v>
      </c>
    </row>
    <row r="31" spans="1:9" x14ac:dyDescent="0.2">
      <c r="A31" s="18" t="s">
        <v>43</v>
      </c>
    </row>
    <row r="32" spans="1:9" x14ac:dyDescent="0.2">
      <c r="A32" s="86" t="s">
        <v>56</v>
      </c>
      <c r="B32" s="87"/>
      <c r="C32" s="43" t="s">
        <v>57</v>
      </c>
    </row>
    <row r="33" spans="1:7" x14ac:dyDescent="0.2">
      <c r="A33" s="82" t="s">
        <v>1091</v>
      </c>
      <c r="B33" s="83"/>
      <c r="C33" s="44">
        <v>0.28999999999999998</v>
      </c>
    </row>
    <row r="34" spans="1:7" x14ac:dyDescent="0.2">
      <c r="A34" s="82" t="s">
        <v>1092</v>
      </c>
      <c r="B34" s="83"/>
      <c r="C34" s="44">
        <v>0.28999999999999998</v>
      </c>
    </row>
    <row r="35" spans="1:7" x14ac:dyDescent="0.2">
      <c r="A35" s="9" t="s">
        <v>58</v>
      </c>
    </row>
    <row r="36" spans="1:7" x14ac:dyDescent="0.2">
      <c r="A36" s="9" t="s">
        <v>42</v>
      </c>
    </row>
    <row r="38" spans="1:7" x14ac:dyDescent="0.2">
      <c r="A38" s="18" t="s">
        <v>894</v>
      </c>
      <c r="D38" s="42">
        <v>1.8109569867397299</v>
      </c>
      <c r="E38" s="13" t="s">
        <v>45</v>
      </c>
    </row>
    <row r="40" spans="1:7" ht="24" customHeight="1" x14ac:dyDescent="0.3">
      <c r="A40" s="92" t="s">
        <v>772</v>
      </c>
      <c r="B40" s="93"/>
      <c r="C40" s="93"/>
      <c r="D40" s="41" t="s">
        <v>44</v>
      </c>
    </row>
    <row r="42" spans="1:7" x14ac:dyDescent="0.2">
      <c r="A42" s="18" t="s">
        <v>782</v>
      </c>
    </row>
    <row r="43" spans="1:7" x14ac:dyDescent="0.2">
      <c r="A43" s="49"/>
      <c r="B43" s="51"/>
      <c r="C43" s="51"/>
      <c r="D43" s="51"/>
      <c r="E43" s="69"/>
      <c r="F43" s="69"/>
      <c r="G43" s="69"/>
    </row>
    <row r="44" spans="1:7" x14ac:dyDescent="0.2">
      <c r="A44" s="49" t="s">
        <v>766</v>
      </c>
      <c r="B44" s="51"/>
      <c r="C44" s="51"/>
      <c r="D44" s="51"/>
      <c r="E44" s="69"/>
      <c r="F44" s="69"/>
      <c r="G44" s="69"/>
    </row>
    <row r="45" spans="1:7" x14ac:dyDescent="0.2">
      <c r="A45" s="50"/>
      <c r="B45" s="51"/>
      <c r="C45" s="51"/>
      <c r="D45" s="51"/>
      <c r="E45" s="69"/>
      <c r="F45" s="69"/>
      <c r="G45" s="69"/>
    </row>
    <row r="46" spans="1:7" x14ac:dyDescent="0.2">
      <c r="A46" s="51"/>
      <c r="B46" s="51"/>
      <c r="C46" s="51"/>
      <c r="D46" s="51"/>
      <c r="E46" s="69"/>
      <c r="F46" s="69"/>
      <c r="G46" s="69"/>
    </row>
    <row r="47" spans="1:7" x14ac:dyDescent="0.2">
      <c r="A47" s="51"/>
      <c r="B47" s="51"/>
      <c r="C47" s="51"/>
      <c r="D47" s="51"/>
      <c r="E47" s="69"/>
      <c r="F47" s="69"/>
      <c r="G47" s="69"/>
    </row>
    <row r="48" spans="1:7" x14ac:dyDescent="0.2">
      <c r="A48" s="51"/>
      <c r="B48" s="51"/>
      <c r="C48" s="51"/>
      <c r="D48" s="51"/>
      <c r="E48" s="69"/>
      <c r="F48" s="69"/>
      <c r="G48" s="69"/>
    </row>
    <row r="49" spans="1:7" x14ac:dyDescent="0.2">
      <c r="A49" s="51"/>
      <c r="B49" s="51"/>
      <c r="C49" s="51"/>
      <c r="D49" s="51"/>
      <c r="E49" s="69"/>
      <c r="F49" s="69"/>
      <c r="G49" s="69"/>
    </row>
    <row r="50" spans="1:7" x14ac:dyDescent="0.2">
      <c r="A50" s="51"/>
      <c r="B50" s="51"/>
      <c r="C50" s="51"/>
      <c r="D50" s="51"/>
      <c r="E50" s="69"/>
      <c r="F50" s="69"/>
      <c r="G50" s="69"/>
    </row>
    <row r="51" spans="1:7" x14ac:dyDescent="0.2">
      <c r="A51" s="51"/>
      <c r="B51" s="51"/>
      <c r="C51" s="51"/>
      <c r="D51" s="51"/>
      <c r="E51" s="69"/>
      <c r="F51" s="69"/>
      <c r="G51" s="69"/>
    </row>
    <row r="52" spans="1:7" x14ac:dyDescent="0.2">
      <c r="A52" s="51"/>
      <c r="B52" s="51"/>
      <c r="C52" s="51"/>
      <c r="D52" s="51"/>
      <c r="E52" s="69"/>
      <c r="F52" s="69"/>
      <c r="G52" s="69"/>
    </row>
    <row r="53" spans="1:7" x14ac:dyDescent="0.2">
      <c r="A53" s="51"/>
      <c r="B53" s="51"/>
      <c r="C53" s="51"/>
      <c r="D53" s="51"/>
      <c r="E53" s="69"/>
      <c r="F53" s="69"/>
      <c r="G53" s="69"/>
    </row>
    <row r="54" spans="1:7" x14ac:dyDescent="0.2">
      <c r="A54" s="51"/>
      <c r="B54" s="51"/>
      <c r="C54" s="51"/>
      <c r="D54" s="51"/>
      <c r="E54" s="69"/>
      <c r="F54" s="69"/>
      <c r="G54" s="69"/>
    </row>
    <row r="55" spans="1:7" x14ac:dyDescent="0.2">
      <c r="A55" s="51"/>
      <c r="B55" s="51"/>
      <c r="C55" s="51"/>
      <c r="D55" s="51"/>
      <c r="E55" s="69"/>
      <c r="F55" s="69"/>
      <c r="G55" s="69"/>
    </row>
    <row r="56" spans="1:7" x14ac:dyDescent="0.2">
      <c r="A56" s="51"/>
      <c r="B56" s="51"/>
      <c r="C56" s="51"/>
      <c r="D56" s="51"/>
      <c r="E56" s="69"/>
      <c r="F56" s="69"/>
      <c r="G56" s="69"/>
    </row>
    <row r="57" spans="1:7" x14ac:dyDescent="0.2">
      <c r="A57" s="51"/>
      <c r="B57" s="51"/>
      <c r="C57" s="51"/>
      <c r="D57" s="51"/>
      <c r="E57" s="69"/>
      <c r="F57" s="69"/>
      <c r="G57" s="69"/>
    </row>
    <row r="58" spans="1:7" x14ac:dyDescent="0.2">
      <c r="A58" s="91" t="s">
        <v>1093</v>
      </c>
      <c r="B58" s="91"/>
      <c r="C58" s="91"/>
      <c r="D58" s="91"/>
      <c r="E58" s="91"/>
      <c r="F58" s="91"/>
      <c r="G58" s="91"/>
    </row>
    <row r="59" spans="1:7" x14ac:dyDescent="0.2">
      <c r="A59" s="51"/>
      <c r="B59" s="51"/>
      <c r="C59" s="51"/>
      <c r="D59" s="51"/>
      <c r="E59" s="69"/>
      <c r="F59" s="69"/>
      <c r="G59" s="69"/>
    </row>
    <row r="60" spans="1:7" x14ac:dyDescent="0.2">
      <c r="A60" s="49" t="s">
        <v>767</v>
      </c>
      <c r="B60" s="51"/>
      <c r="C60" s="51"/>
      <c r="D60" s="51"/>
      <c r="E60" s="69"/>
      <c r="F60" s="69"/>
      <c r="G60" s="69"/>
    </row>
    <row r="61" spans="1:7" x14ac:dyDescent="0.2">
      <c r="A61" s="51"/>
      <c r="B61" s="51"/>
      <c r="C61" s="51"/>
      <c r="D61" s="51"/>
      <c r="E61" s="69"/>
      <c r="F61" s="69"/>
      <c r="G61" s="69"/>
    </row>
    <row r="62" spans="1:7" x14ac:dyDescent="0.2">
      <c r="A62" s="51"/>
      <c r="B62" s="51"/>
      <c r="C62" s="51"/>
      <c r="D62" s="51"/>
      <c r="E62" s="69"/>
      <c r="F62" s="69"/>
      <c r="G62" s="69"/>
    </row>
    <row r="63" spans="1:7" x14ac:dyDescent="0.2">
      <c r="A63" s="51"/>
      <c r="B63" s="51"/>
      <c r="C63" s="51"/>
      <c r="D63" s="51"/>
      <c r="E63" s="69"/>
      <c r="F63" s="69"/>
      <c r="G63" s="69"/>
    </row>
    <row r="64" spans="1:7" x14ac:dyDescent="0.2">
      <c r="A64" s="51"/>
      <c r="B64" s="51"/>
      <c r="C64" s="51"/>
      <c r="D64" s="51"/>
      <c r="E64" s="69"/>
      <c r="F64" s="69"/>
      <c r="G64" s="69"/>
    </row>
    <row r="65" spans="1:7" x14ac:dyDescent="0.2">
      <c r="A65" s="51"/>
      <c r="B65" s="51"/>
      <c r="C65" s="51"/>
      <c r="D65" s="51"/>
      <c r="E65" s="69"/>
      <c r="F65" s="69"/>
      <c r="G65" s="69"/>
    </row>
    <row r="66" spans="1:7" x14ac:dyDescent="0.2">
      <c r="A66" s="51"/>
      <c r="B66" s="51"/>
      <c r="C66" s="51"/>
      <c r="D66" s="51"/>
      <c r="E66" s="69"/>
      <c r="F66" s="69"/>
      <c r="G66" s="69"/>
    </row>
    <row r="67" spans="1:7" x14ac:dyDescent="0.2">
      <c r="A67" s="51"/>
      <c r="B67" s="51"/>
      <c r="C67" s="51"/>
      <c r="D67" s="51"/>
      <c r="E67" s="69"/>
      <c r="F67" s="69"/>
      <c r="G67" s="69"/>
    </row>
    <row r="68" spans="1:7" x14ac:dyDescent="0.2">
      <c r="A68" s="51"/>
      <c r="B68" s="51"/>
      <c r="C68" s="51"/>
      <c r="D68" s="51"/>
      <c r="E68" s="69"/>
      <c r="F68" s="69"/>
      <c r="G68" s="69"/>
    </row>
    <row r="69" spans="1:7" x14ac:dyDescent="0.2">
      <c r="A69" s="51"/>
      <c r="B69" s="51"/>
      <c r="C69" s="51"/>
      <c r="D69" s="51"/>
      <c r="E69" s="69"/>
      <c r="F69" s="69"/>
      <c r="G69" s="69"/>
    </row>
    <row r="70" spans="1:7" x14ac:dyDescent="0.2">
      <c r="A70" s="51"/>
      <c r="B70" s="51"/>
      <c r="C70" s="51"/>
      <c r="D70" s="51"/>
      <c r="E70" s="69"/>
      <c r="F70" s="69"/>
      <c r="G70" s="69"/>
    </row>
    <row r="71" spans="1:7" x14ac:dyDescent="0.2">
      <c r="A71" s="51"/>
      <c r="B71" s="51"/>
      <c r="C71" s="51"/>
      <c r="D71" s="51"/>
      <c r="E71" s="69"/>
      <c r="F71" s="69"/>
      <c r="G71" s="69"/>
    </row>
    <row r="72" spans="1:7" x14ac:dyDescent="0.2">
      <c r="A72" s="51"/>
      <c r="B72" s="51"/>
      <c r="C72" s="51"/>
      <c r="D72" s="51"/>
      <c r="E72" s="69"/>
      <c r="F72" s="69"/>
      <c r="G72" s="69"/>
    </row>
    <row r="73" spans="1:7" x14ac:dyDescent="0.2">
      <c r="A73" s="51"/>
      <c r="B73" s="51"/>
      <c r="C73" s="51"/>
      <c r="D73" s="51"/>
      <c r="E73" s="69"/>
      <c r="F73" s="69"/>
      <c r="G73" s="69"/>
    </row>
  </sheetData>
  <mergeCells count="6">
    <mergeCell ref="A58:G58"/>
    <mergeCell ref="A1:G1"/>
    <mergeCell ref="A32:B32"/>
    <mergeCell ref="A33:B33"/>
    <mergeCell ref="A34:B34"/>
    <mergeCell ref="A40:C40"/>
  </mergeCells>
  <conditionalFormatting sqref="F2:F3 F5:F41">
    <cfRule type="cellIs" dxfId="61" priority="3" stopIfTrue="1" operator="between">
      <formula>0.009</formula>
      <formula>-0.009</formula>
    </cfRule>
  </conditionalFormatting>
  <conditionalFormatting sqref="F42 F74:F75">
    <cfRule type="cellIs" dxfId="60" priority="2" stopIfTrue="1" operator="between">
      <formula>0.009</formula>
      <formula>-0.009</formula>
    </cfRule>
  </conditionalFormatting>
  <conditionalFormatting sqref="F43:F57 F59:F73">
    <cfRule type="cellIs" dxfId="59" priority="1" stopIfTrue="1" operator="between">
      <formula>0.009</formula>
      <formula>-0.009</formula>
    </cfRule>
  </conditionalFormatting>
  <hyperlinks>
    <hyperlink ref="A43"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6"/>
  <sheetViews>
    <sheetView workbookViewId="0">
      <selection sqref="A1:G1"/>
    </sheetView>
  </sheetViews>
  <sheetFormatPr defaultColWidth="9.33203125" defaultRowHeight="10.199999999999999" x14ac:dyDescent="0.2"/>
  <cols>
    <col min="1" max="1" width="38.6640625" style="9" bestFit="1" customWidth="1"/>
    <col min="2" max="2" width="37.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1094</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1095</v>
      </c>
      <c r="B7" s="26" t="s">
        <v>1096</v>
      </c>
      <c r="C7" s="26" t="s">
        <v>77</v>
      </c>
      <c r="D7" s="27">
        <v>45</v>
      </c>
      <c r="E7" s="28">
        <v>450.6705</v>
      </c>
      <c r="F7" s="29">
        <v>8.3318574080351198</v>
      </c>
      <c r="G7" s="28">
        <v>3.9901</v>
      </c>
    </row>
    <row r="8" spans="1:9" x14ac:dyDescent="0.2">
      <c r="A8" s="26" t="s">
        <v>1035</v>
      </c>
      <c r="B8" s="26" t="s">
        <v>1036</v>
      </c>
      <c r="C8" s="26" t="s">
        <v>77</v>
      </c>
      <c r="D8" s="27">
        <v>30</v>
      </c>
      <c r="E8" s="28">
        <v>391.5222</v>
      </c>
      <c r="F8" s="29">
        <v>7.2383418539270004</v>
      </c>
      <c r="G8" s="28">
        <v>4.2022000000000004</v>
      </c>
    </row>
    <row r="9" spans="1:9" x14ac:dyDescent="0.2">
      <c r="A9" s="30" t="s">
        <v>32</v>
      </c>
      <c r="B9" s="30"/>
      <c r="C9" s="30"/>
      <c r="D9" s="31"/>
      <c r="E9" s="32">
        <f>SUM(E6:E8)</f>
        <v>842.19270000000006</v>
      </c>
      <c r="F9" s="33">
        <f>SUM(F6:F8)</f>
        <v>15.57019926196212</v>
      </c>
      <c r="G9" s="32"/>
      <c r="H9" s="18"/>
      <c r="I9" s="18"/>
    </row>
    <row r="10" spans="1:9" x14ac:dyDescent="0.2">
      <c r="A10" s="26"/>
      <c r="B10" s="26"/>
      <c r="C10" s="26"/>
      <c r="D10" s="34"/>
      <c r="E10" s="28"/>
      <c r="F10" s="29"/>
      <c r="G10" s="28"/>
    </row>
    <row r="11" spans="1:9" x14ac:dyDescent="0.2">
      <c r="A11" s="30" t="s">
        <v>49</v>
      </c>
      <c r="B11" s="26"/>
      <c r="C11" s="26"/>
      <c r="D11" s="34"/>
      <c r="E11" s="28"/>
      <c r="F11" s="29"/>
      <c r="G11" s="28"/>
    </row>
    <row r="12" spans="1:9" x14ac:dyDescent="0.2">
      <c r="A12" s="30" t="s">
        <v>831</v>
      </c>
      <c r="B12" s="26"/>
      <c r="C12" s="26"/>
      <c r="D12" s="34"/>
      <c r="E12" s="28"/>
      <c r="F12" s="29"/>
      <c r="G12" s="28"/>
    </row>
    <row r="13" spans="1:9" x14ac:dyDescent="0.2">
      <c r="A13" s="26" t="s">
        <v>840</v>
      </c>
      <c r="B13" s="26" t="s">
        <v>841</v>
      </c>
      <c r="C13" s="26" t="s">
        <v>50</v>
      </c>
      <c r="D13" s="27">
        <v>106</v>
      </c>
      <c r="E13" s="28">
        <v>529.24315999999999</v>
      </c>
      <c r="F13" s="29">
        <v>9.7844845475750404</v>
      </c>
      <c r="G13" s="28">
        <v>4.0151000000000003</v>
      </c>
    </row>
    <row r="14" spans="1:9" x14ac:dyDescent="0.2">
      <c r="A14" s="26" t="s">
        <v>921</v>
      </c>
      <c r="B14" s="26" t="s">
        <v>922</v>
      </c>
      <c r="C14" s="26" t="s">
        <v>50</v>
      </c>
      <c r="D14" s="27">
        <v>106</v>
      </c>
      <c r="E14" s="28">
        <v>529.02427</v>
      </c>
      <c r="F14" s="29">
        <v>9.7804377766680304</v>
      </c>
      <c r="G14" s="28">
        <v>3.96</v>
      </c>
    </row>
    <row r="15" spans="1:9" x14ac:dyDescent="0.2">
      <c r="A15" s="26" t="s">
        <v>1037</v>
      </c>
      <c r="B15" s="26" t="s">
        <v>1038</v>
      </c>
      <c r="C15" s="26" t="s">
        <v>50</v>
      </c>
      <c r="D15" s="27">
        <v>505</v>
      </c>
      <c r="E15" s="28">
        <v>504.39197999999999</v>
      </c>
      <c r="F15" s="29">
        <v>9.3250435853167701</v>
      </c>
      <c r="G15" s="28">
        <v>3.9998999999999998</v>
      </c>
    </row>
    <row r="16" spans="1:9" x14ac:dyDescent="0.2">
      <c r="A16" s="30" t="s">
        <v>32</v>
      </c>
      <c r="B16" s="30"/>
      <c r="C16" s="30"/>
      <c r="D16" s="31"/>
      <c r="E16" s="32">
        <f>SUM(E12:E15)</f>
        <v>1562.6594099999998</v>
      </c>
      <c r="F16" s="33">
        <f>SUM(F12:F15)</f>
        <v>28.889965909559841</v>
      </c>
      <c r="G16" s="32"/>
      <c r="H16" s="18"/>
      <c r="I16" s="18"/>
    </row>
    <row r="17" spans="1:9" x14ac:dyDescent="0.2">
      <c r="A17" s="26"/>
      <c r="B17" s="26"/>
      <c r="C17" s="26"/>
      <c r="D17" s="34"/>
      <c r="E17" s="28"/>
      <c r="F17" s="29"/>
      <c r="G17" s="28"/>
    </row>
    <row r="18" spans="1:9" x14ac:dyDescent="0.2">
      <c r="A18" s="30" t="s">
        <v>33</v>
      </c>
      <c r="B18" s="30"/>
      <c r="C18" s="30"/>
      <c r="D18" s="31"/>
      <c r="E18" s="32">
        <f>E9+E16</f>
        <v>2404.8521099999998</v>
      </c>
      <c r="F18" s="33">
        <f>F9+F16</f>
        <v>44.460165171521965</v>
      </c>
      <c r="G18" s="32"/>
      <c r="H18" s="18"/>
      <c r="I18" s="18"/>
    </row>
    <row r="19" spans="1:9" x14ac:dyDescent="0.2">
      <c r="A19" s="30"/>
      <c r="B19" s="30"/>
      <c r="C19" s="30"/>
      <c r="D19" s="31"/>
      <c r="E19" s="32"/>
      <c r="F19" s="33"/>
      <c r="G19" s="32"/>
      <c r="H19" s="18"/>
      <c r="I19" s="18"/>
    </row>
    <row r="20" spans="1:9" x14ac:dyDescent="0.2">
      <c r="A20" s="30" t="s">
        <v>35</v>
      </c>
      <c r="B20" s="30"/>
      <c r="C20" s="30"/>
      <c r="D20" s="31"/>
      <c r="E20" s="32">
        <f>E22-(E9+E16)</f>
        <v>3004.1518843000003</v>
      </c>
      <c r="F20" s="33">
        <f>F22-(F9+F16)</f>
        <v>55.539834828478035</v>
      </c>
      <c r="G20" s="32"/>
      <c r="H20" s="18"/>
      <c r="I20" s="18"/>
    </row>
    <row r="21" spans="1:9" x14ac:dyDescent="0.2">
      <c r="A21" s="30"/>
      <c r="B21" s="30"/>
      <c r="C21" s="30"/>
      <c r="D21" s="31"/>
      <c r="E21" s="32"/>
      <c r="F21" s="33"/>
      <c r="G21" s="32"/>
      <c r="H21" s="18"/>
      <c r="I21" s="18"/>
    </row>
    <row r="22" spans="1:9" x14ac:dyDescent="0.2">
      <c r="A22" s="35" t="s">
        <v>34</v>
      </c>
      <c r="B22" s="35"/>
      <c r="C22" s="35"/>
      <c r="D22" s="36"/>
      <c r="E22" s="37">
        <v>5409.0039943000002</v>
      </c>
      <c r="F22" s="38">
        <v>100</v>
      </c>
      <c r="G22" s="37"/>
      <c r="H22" s="18"/>
      <c r="I22" s="18"/>
    </row>
    <row r="24" spans="1:9" x14ac:dyDescent="0.2">
      <c r="A24" s="18" t="s">
        <v>36</v>
      </c>
    </row>
    <row r="26" spans="1:9" x14ac:dyDescent="0.2">
      <c r="A26" s="18" t="s">
        <v>37</v>
      </c>
    </row>
    <row r="27" spans="1:9" x14ac:dyDescent="0.2">
      <c r="A27" s="18" t="s">
        <v>38</v>
      </c>
    </row>
    <row r="28" spans="1:9" x14ac:dyDescent="0.2">
      <c r="A28" s="18" t="s">
        <v>39</v>
      </c>
      <c r="B28" s="18"/>
      <c r="C28" s="39" t="s">
        <v>41</v>
      </c>
      <c r="D28" s="19" t="s">
        <v>40</v>
      </c>
    </row>
    <row r="29" spans="1:9" x14ac:dyDescent="0.2">
      <c r="A29" s="9" t="s">
        <v>59</v>
      </c>
      <c r="C29" s="40">
        <v>12.3521</v>
      </c>
      <c r="D29" s="40">
        <v>12.5913</v>
      </c>
    </row>
    <row r="30" spans="1:9" x14ac:dyDescent="0.2">
      <c r="A30" s="9" t="s">
        <v>1097</v>
      </c>
      <c r="C30" s="40">
        <v>10.681900000000001</v>
      </c>
      <c r="D30" s="40">
        <v>10.1509</v>
      </c>
    </row>
    <row r="31" spans="1:9" x14ac:dyDescent="0.2">
      <c r="A31" s="9" t="s">
        <v>61</v>
      </c>
      <c r="C31" s="40">
        <v>10.3226</v>
      </c>
      <c r="D31" s="40">
        <v>10.1539</v>
      </c>
    </row>
    <row r="32" spans="1:9" x14ac:dyDescent="0.2">
      <c r="A32" s="9" t="s">
        <v>62</v>
      </c>
      <c r="C32" s="40">
        <v>12.4168</v>
      </c>
      <c r="D32" s="40">
        <v>12.6699</v>
      </c>
    </row>
    <row r="34" spans="1:5" x14ac:dyDescent="0.2">
      <c r="A34" s="18" t="s">
        <v>43</v>
      </c>
    </row>
    <row r="35" spans="1:5" x14ac:dyDescent="0.2">
      <c r="A35" s="86" t="s">
        <v>56</v>
      </c>
      <c r="B35" s="87"/>
      <c r="C35" s="43" t="s">
        <v>57</v>
      </c>
    </row>
    <row r="36" spans="1:5" x14ac:dyDescent="0.2">
      <c r="A36" s="82" t="s">
        <v>1097</v>
      </c>
      <c r="B36" s="83"/>
      <c r="C36" s="44">
        <v>0.73499999999999999</v>
      </c>
    </row>
    <row r="37" spans="1:5" x14ac:dyDescent="0.2">
      <c r="A37" s="82" t="s">
        <v>61</v>
      </c>
      <c r="B37" s="83"/>
      <c r="C37" s="44">
        <v>0.36499999999999999</v>
      </c>
    </row>
    <row r="38" spans="1:5" x14ac:dyDescent="0.2">
      <c r="A38" s="9" t="s">
        <v>58</v>
      </c>
    </row>
    <row r="39" spans="1:5" x14ac:dyDescent="0.2">
      <c r="A39" s="9" t="s">
        <v>42</v>
      </c>
    </row>
    <row r="41" spans="1:5" x14ac:dyDescent="0.2">
      <c r="A41" s="18" t="s">
        <v>894</v>
      </c>
      <c r="D41" s="42">
        <v>1.53727450958904E-2</v>
      </c>
      <c r="E41" s="13" t="s">
        <v>45</v>
      </c>
    </row>
    <row r="43" spans="1:5" x14ac:dyDescent="0.2">
      <c r="A43" s="18" t="s">
        <v>772</v>
      </c>
      <c r="D43" s="41" t="s">
        <v>44</v>
      </c>
    </row>
    <row r="45" spans="1:5" x14ac:dyDescent="0.2">
      <c r="A45" s="18" t="s">
        <v>782</v>
      </c>
    </row>
    <row r="46" spans="1:5" x14ac:dyDescent="0.2">
      <c r="A46" s="49"/>
    </row>
    <row r="47" spans="1:5" x14ac:dyDescent="0.2">
      <c r="A47" s="49" t="s">
        <v>766</v>
      </c>
    </row>
    <row r="48" spans="1:5" x14ac:dyDescent="0.2">
      <c r="A48" s="50"/>
    </row>
    <row r="49" spans="1:1" x14ac:dyDescent="0.2">
      <c r="A49" s="51"/>
    </row>
    <row r="50" spans="1:1" x14ac:dyDescent="0.2">
      <c r="A50" s="51"/>
    </row>
    <row r="51" spans="1:1" x14ac:dyDescent="0.2">
      <c r="A51" s="51"/>
    </row>
    <row r="52" spans="1:1" x14ac:dyDescent="0.2">
      <c r="A52" s="51"/>
    </row>
    <row r="53" spans="1:1" x14ac:dyDescent="0.2">
      <c r="A53" s="51"/>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49" t="s">
        <v>1098</v>
      </c>
    </row>
    <row r="62" spans="1:1" x14ac:dyDescent="0.2">
      <c r="A62" s="51"/>
    </row>
    <row r="63" spans="1:1" x14ac:dyDescent="0.2">
      <c r="A63" s="49" t="s">
        <v>896</v>
      </c>
    </row>
    <row r="64" spans="1:1" x14ac:dyDescent="0.2">
      <c r="A64" s="51"/>
    </row>
    <row r="65" spans="1:1" x14ac:dyDescent="0.2">
      <c r="A65" s="51"/>
    </row>
    <row r="66" spans="1:1" x14ac:dyDescent="0.2">
      <c r="A66" s="51"/>
    </row>
    <row r="67" spans="1:1" x14ac:dyDescent="0.2">
      <c r="A67" s="51"/>
    </row>
    <row r="68" spans="1:1" x14ac:dyDescent="0.2">
      <c r="A68" s="51"/>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sheetData>
  <mergeCells count="4">
    <mergeCell ref="A1:G1"/>
    <mergeCell ref="A35:B35"/>
    <mergeCell ref="A36:B36"/>
    <mergeCell ref="A37:B37"/>
  </mergeCells>
  <conditionalFormatting sqref="F2:F3 F5:F44">
    <cfRule type="cellIs" dxfId="58" priority="2" stopIfTrue="1" operator="between">
      <formula>0.009</formula>
      <formula>-0.009</formula>
    </cfRule>
  </conditionalFormatting>
  <conditionalFormatting sqref="F45:F78">
    <cfRule type="cellIs" dxfId="57" priority="1" stopIfTrue="1" operator="between">
      <formula>0.009</formula>
      <formula>-0.009</formula>
    </cfRule>
  </conditionalFormatting>
  <hyperlinks>
    <hyperlink ref="A46"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2"/>
  <sheetViews>
    <sheetView workbookViewId="0">
      <selection sqref="A1:G1"/>
    </sheetView>
  </sheetViews>
  <sheetFormatPr defaultColWidth="9.33203125" defaultRowHeight="10.199999999999999" x14ac:dyDescent="0.2"/>
  <cols>
    <col min="1" max="1" width="38.6640625" style="9" bestFit="1" customWidth="1"/>
    <col min="2" max="2" width="37.44140625"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33203125" style="9"/>
  </cols>
  <sheetData>
    <row r="1" spans="1:9" s="1" customFormat="1" ht="13.8" x14ac:dyDescent="0.2">
      <c r="A1" s="84" t="s">
        <v>1099</v>
      </c>
      <c r="B1" s="85"/>
      <c r="C1" s="85"/>
      <c r="D1" s="85"/>
      <c r="E1" s="85"/>
      <c r="F1" s="85"/>
      <c r="G1" s="85"/>
    </row>
    <row r="2" spans="1:9" s="1" customFormat="1" ht="11.4" x14ac:dyDescent="0.2">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825</v>
      </c>
      <c r="D4" s="16" t="s">
        <v>1</v>
      </c>
      <c r="E4" s="15" t="s">
        <v>3</v>
      </c>
      <c r="F4" s="15" t="s">
        <v>4</v>
      </c>
      <c r="G4" s="15" t="s">
        <v>6</v>
      </c>
    </row>
    <row r="5" spans="1:9" x14ac:dyDescent="0.2">
      <c r="A5" s="21" t="s">
        <v>47</v>
      </c>
      <c r="B5" s="22"/>
      <c r="C5" s="22"/>
      <c r="D5" s="23"/>
      <c r="E5" s="24"/>
      <c r="F5" s="25"/>
      <c r="G5" s="24"/>
    </row>
    <row r="6" spans="1:9" x14ac:dyDescent="0.2">
      <c r="A6" s="30" t="s">
        <v>48</v>
      </c>
      <c r="B6" s="26"/>
      <c r="C6" s="26"/>
      <c r="D6" s="34"/>
      <c r="E6" s="28"/>
      <c r="F6" s="29"/>
      <c r="G6" s="28"/>
    </row>
    <row r="7" spans="1:9" x14ac:dyDescent="0.2">
      <c r="A7" s="26" t="s">
        <v>1035</v>
      </c>
      <c r="B7" s="26" t="s">
        <v>1036</v>
      </c>
      <c r="C7" s="26" t="s">
        <v>77</v>
      </c>
      <c r="D7" s="27">
        <v>39</v>
      </c>
      <c r="E7" s="28">
        <v>508.97886</v>
      </c>
      <c r="F7" s="29">
        <v>12.0389631325918</v>
      </c>
      <c r="G7" s="28">
        <v>4.2022000000000004</v>
      </c>
    </row>
    <row r="8" spans="1:9" x14ac:dyDescent="0.2">
      <c r="A8" s="26" t="s">
        <v>1022</v>
      </c>
      <c r="B8" s="26" t="s">
        <v>1023</v>
      </c>
      <c r="C8" s="26" t="s">
        <v>77</v>
      </c>
      <c r="D8" s="27">
        <v>38</v>
      </c>
      <c r="E8" s="28">
        <v>380.86829999999998</v>
      </c>
      <c r="F8" s="29">
        <v>9.0087423710936108</v>
      </c>
      <c r="G8" s="28">
        <v>3.9249999999999998</v>
      </c>
    </row>
    <row r="9" spans="1:9" x14ac:dyDescent="0.2">
      <c r="A9" s="26" t="s">
        <v>1095</v>
      </c>
      <c r="B9" s="26" t="s">
        <v>1096</v>
      </c>
      <c r="C9" s="26" t="s">
        <v>77</v>
      </c>
      <c r="D9" s="27">
        <v>35</v>
      </c>
      <c r="E9" s="28">
        <v>350.5215</v>
      </c>
      <c r="F9" s="29">
        <v>8.2909443737619792</v>
      </c>
      <c r="G9" s="28">
        <v>3.9901</v>
      </c>
    </row>
    <row r="10" spans="1:9" x14ac:dyDescent="0.2">
      <c r="A10" s="30" t="s">
        <v>32</v>
      </c>
      <c r="B10" s="30"/>
      <c r="C10" s="30"/>
      <c r="D10" s="31"/>
      <c r="E10" s="32">
        <f>SUM(E6:E9)</f>
        <v>1240.3686600000001</v>
      </c>
      <c r="F10" s="33">
        <f>SUM(F6:F9)</f>
        <v>29.338649877447388</v>
      </c>
      <c r="G10" s="32"/>
      <c r="H10" s="18"/>
      <c r="I10" s="18"/>
    </row>
    <row r="11" spans="1:9" x14ac:dyDescent="0.2">
      <c r="A11" s="26"/>
      <c r="B11" s="26"/>
      <c r="C11" s="26"/>
      <c r="D11" s="34"/>
      <c r="E11" s="28"/>
      <c r="F11" s="29"/>
      <c r="G11" s="28"/>
    </row>
    <row r="12" spans="1:9" x14ac:dyDescent="0.2">
      <c r="A12" s="30" t="s">
        <v>49</v>
      </c>
      <c r="B12" s="26"/>
      <c r="C12" s="26"/>
      <c r="D12" s="34"/>
      <c r="E12" s="28"/>
      <c r="F12" s="29"/>
      <c r="G12" s="28"/>
    </row>
    <row r="13" spans="1:9" x14ac:dyDescent="0.2">
      <c r="A13" s="30" t="s">
        <v>831</v>
      </c>
      <c r="B13" s="26"/>
      <c r="C13" s="26"/>
      <c r="D13" s="34"/>
      <c r="E13" s="28"/>
      <c r="F13" s="29"/>
      <c r="G13" s="28"/>
    </row>
    <row r="14" spans="1:9" x14ac:dyDescent="0.2">
      <c r="A14" s="26" t="s">
        <v>1037</v>
      </c>
      <c r="B14" s="26" t="s">
        <v>1038</v>
      </c>
      <c r="C14" s="26" t="s">
        <v>50</v>
      </c>
      <c r="D14" s="27">
        <v>415</v>
      </c>
      <c r="E14" s="28">
        <v>414.50033999999999</v>
      </c>
      <c r="F14" s="29">
        <v>9.8042467062517602</v>
      </c>
      <c r="G14" s="28">
        <v>3.9998999999999998</v>
      </c>
    </row>
    <row r="15" spans="1:9" x14ac:dyDescent="0.2">
      <c r="A15" s="26" t="s">
        <v>840</v>
      </c>
      <c r="B15" s="26" t="s">
        <v>841</v>
      </c>
      <c r="C15" s="26" t="s">
        <v>50</v>
      </c>
      <c r="D15" s="27">
        <v>83</v>
      </c>
      <c r="E15" s="28">
        <v>414.40737999999999</v>
      </c>
      <c r="F15" s="29">
        <v>9.8020479076360303</v>
      </c>
      <c r="G15" s="28">
        <v>4.0151000000000003</v>
      </c>
    </row>
    <row r="16" spans="1:9" x14ac:dyDescent="0.2">
      <c r="A16" s="26" t="s">
        <v>921</v>
      </c>
      <c r="B16" s="26" t="s">
        <v>922</v>
      </c>
      <c r="C16" s="26" t="s">
        <v>50</v>
      </c>
      <c r="D16" s="27">
        <v>83</v>
      </c>
      <c r="E16" s="28">
        <v>414.23598500000003</v>
      </c>
      <c r="F16" s="29">
        <v>9.79799387268827</v>
      </c>
      <c r="G16" s="28">
        <v>3.96</v>
      </c>
    </row>
    <row r="17" spans="1:9" x14ac:dyDescent="0.2">
      <c r="A17" s="30" t="s">
        <v>32</v>
      </c>
      <c r="B17" s="30"/>
      <c r="C17" s="30"/>
      <c r="D17" s="31"/>
      <c r="E17" s="32">
        <f>SUM(E13:E16)</f>
        <v>1243.143705</v>
      </c>
      <c r="F17" s="33">
        <f>SUM(F13:F16)</f>
        <v>29.404288486576061</v>
      </c>
      <c r="G17" s="32"/>
      <c r="H17" s="18"/>
      <c r="I17" s="18"/>
    </row>
    <row r="18" spans="1:9" x14ac:dyDescent="0.2">
      <c r="A18" s="26"/>
      <c r="B18" s="26"/>
      <c r="C18" s="26"/>
      <c r="D18" s="34"/>
      <c r="E18" s="28"/>
      <c r="F18" s="29"/>
      <c r="G18" s="28"/>
    </row>
    <row r="19" spans="1:9" x14ac:dyDescent="0.2">
      <c r="A19" s="30" t="s">
        <v>33</v>
      </c>
      <c r="B19" s="30"/>
      <c r="C19" s="30"/>
      <c r="D19" s="31"/>
      <c r="E19" s="32">
        <f>E10+E17</f>
        <v>2483.512365</v>
      </c>
      <c r="F19" s="33">
        <f>F10+F17</f>
        <v>58.742938364023445</v>
      </c>
      <c r="G19" s="32"/>
      <c r="H19" s="18"/>
      <c r="I19" s="18"/>
    </row>
    <row r="20" spans="1:9" x14ac:dyDescent="0.2">
      <c r="A20" s="30"/>
      <c r="B20" s="30"/>
      <c r="C20" s="30"/>
      <c r="D20" s="31"/>
      <c r="E20" s="32"/>
      <c r="F20" s="33"/>
      <c r="G20" s="32"/>
      <c r="H20" s="18"/>
      <c r="I20" s="18"/>
    </row>
    <row r="21" spans="1:9" x14ac:dyDescent="0.2">
      <c r="A21" s="30" t="s">
        <v>35</v>
      </c>
      <c r="B21" s="30"/>
      <c r="C21" s="30"/>
      <c r="D21" s="31"/>
      <c r="E21" s="32">
        <f>E23-(E10+E17)</f>
        <v>1744.2508933000004</v>
      </c>
      <c r="F21" s="33">
        <f>F23-(F10+F17)</f>
        <v>41.257061635976555</v>
      </c>
      <c r="G21" s="32"/>
      <c r="H21" s="18"/>
      <c r="I21" s="18"/>
    </row>
    <row r="22" spans="1:9" x14ac:dyDescent="0.2">
      <c r="A22" s="30"/>
      <c r="B22" s="30"/>
      <c r="C22" s="30"/>
      <c r="D22" s="31"/>
      <c r="E22" s="32"/>
      <c r="F22" s="33"/>
      <c r="G22" s="32"/>
      <c r="H22" s="18"/>
      <c r="I22" s="18"/>
    </row>
    <row r="23" spans="1:9" x14ac:dyDescent="0.2">
      <c r="A23" s="35" t="s">
        <v>34</v>
      </c>
      <c r="B23" s="35"/>
      <c r="C23" s="35"/>
      <c r="D23" s="36"/>
      <c r="E23" s="37">
        <v>4227.7632583000004</v>
      </c>
      <c r="F23" s="38">
        <v>100</v>
      </c>
      <c r="G23" s="37"/>
      <c r="H23" s="18"/>
      <c r="I23" s="18"/>
    </row>
    <row r="25" spans="1:9" x14ac:dyDescent="0.2">
      <c r="A25" s="18" t="s">
        <v>36</v>
      </c>
    </row>
    <row r="27" spans="1:9" x14ac:dyDescent="0.2">
      <c r="A27" s="18" t="s">
        <v>37</v>
      </c>
    </row>
    <row r="28" spans="1:9" x14ac:dyDescent="0.2">
      <c r="A28" s="18" t="s">
        <v>38</v>
      </c>
    </row>
    <row r="29" spans="1:9" x14ac:dyDescent="0.2">
      <c r="A29" s="18" t="s">
        <v>39</v>
      </c>
      <c r="B29" s="18"/>
      <c r="C29" s="39" t="s">
        <v>41</v>
      </c>
      <c r="D29" s="19" t="s">
        <v>40</v>
      </c>
    </row>
    <row r="30" spans="1:9" x14ac:dyDescent="0.2">
      <c r="A30" s="9" t="s">
        <v>59</v>
      </c>
      <c r="C30" s="40">
        <v>12.4857</v>
      </c>
      <c r="D30" s="40">
        <v>12.723599999999999</v>
      </c>
    </row>
    <row r="31" spans="1:9" x14ac:dyDescent="0.2">
      <c r="A31" s="9" t="s">
        <v>1097</v>
      </c>
      <c r="C31" s="40">
        <v>10.731199999999999</v>
      </c>
      <c r="D31" s="40">
        <v>10.206799999999999</v>
      </c>
    </row>
    <row r="32" spans="1:9" x14ac:dyDescent="0.2">
      <c r="A32" s="9" t="s">
        <v>61</v>
      </c>
      <c r="C32" s="40">
        <v>10.3559</v>
      </c>
      <c r="D32" s="40">
        <v>10.204700000000001</v>
      </c>
    </row>
    <row r="33" spans="1:5" x14ac:dyDescent="0.2">
      <c r="A33" s="9" t="s">
        <v>62</v>
      </c>
      <c r="C33" s="40">
        <v>12.5535</v>
      </c>
      <c r="D33" s="40">
        <v>12.805400000000001</v>
      </c>
    </row>
    <row r="34" spans="1:5" x14ac:dyDescent="0.2">
      <c r="A34" s="9" t="s">
        <v>82</v>
      </c>
      <c r="C34" s="40">
        <v>10.7919</v>
      </c>
      <c r="D34" s="40">
        <v>10.278499999999999</v>
      </c>
    </row>
    <row r="35" spans="1:5" x14ac:dyDescent="0.2">
      <c r="A35" s="9" t="s">
        <v>64</v>
      </c>
      <c r="C35" s="40">
        <v>10.4183</v>
      </c>
      <c r="D35" s="40">
        <v>10.2781</v>
      </c>
    </row>
    <row r="37" spans="1:5" x14ac:dyDescent="0.2">
      <c r="A37" s="18" t="s">
        <v>43</v>
      </c>
    </row>
    <row r="38" spans="1:5" x14ac:dyDescent="0.2">
      <c r="A38" s="86" t="s">
        <v>56</v>
      </c>
      <c r="B38" s="87"/>
      <c r="C38" s="43" t="s">
        <v>57</v>
      </c>
    </row>
    <row r="39" spans="1:5" x14ac:dyDescent="0.2">
      <c r="A39" s="82" t="s">
        <v>1097</v>
      </c>
      <c r="B39" s="83"/>
      <c r="C39" s="44">
        <v>0.72499999999999998</v>
      </c>
    </row>
    <row r="40" spans="1:5" x14ac:dyDescent="0.2">
      <c r="A40" s="82" t="s">
        <v>61</v>
      </c>
      <c r="B40" s="83"/>
      <c r="C40" s="44">
        <v>0.34499999999999997</v>
      </c>
    </row>
    <row r="41" spans="1:5" x14ac:dyDescent="0.2">
      <c r="A41" s="82" t="s">
        <v>82</v>
      </c>
      <c r="B41" s="83"/>
      <c r="C41" s="44">
        <v>0.72499999999999998</v>
      </c>
    </row>
    <row r="42" spans="1:5" x14ac:dyDescent="0.2">
      <c r="A42" s="82" t="s">
        <v>64</v>
      </c>
      <c r="B42" s="83"/>
      <c r="C42" s="44">
        <v>0.34499999999999997</v>
      </c>
    </row>
    <row r="43" spans="1:5" x14ac:dyDescent="0.2">
      <c r="A43" s="9" t="s">
        <v>58</v>
      </c>
    </row>
    <row r="44" spans="1:5" x14ac:dyDescent="0.2">
      <c r="A44" s="9" t="s">
        <v>42</v>
      </c>
    </row>
    <row r="46" spans="1:5" x14ac:dyDescent="0.2">
      <c r="A46" s="18" t="s">
        <v>894</v>
      </c>
      <c r="D46" s="42">
        <v>2.1866595534246601E-2</v>
      </c>
      <c r="E46" s="13" t="s">
        <v>45</v>
      </c>
    </row>
    <row r="48" spans="1:5" x14ac:dyDescent="0.2">
      <c r="A48" s="18" t="s">
        <v>772</v>
      </c>
      <c r="D48" s="41" t="s">
        <v>44</v>
      </c>
    </row>
    <row r="50" spans="1:1" x14ac:dyDescent="0.2">
      <c r="A50" s="18" t="s">
        <v>782</v>
      </c>
    </row>
    <row r="51" spans="1:1" x14ac:dyDescent="0.2">
      <c r="A51" s="49"/>
    </row>
    <row r="52" spans="1:1" x14ac:dyDescent="0.2">
      <c r="A52" s="49" t="s">
        <v>766</v>
      </c>
    </row>
    <row r="53" spans="1:1" x14ac:dyDescent="0.2">
      <c r="A53" s="50"/>
    </row>
    <row r="54" spans="1:1" x14ac:dyDescent="0.2">
      <c r="A54" s="51"/>
    </row>
    <row r="55" spans="1:1" x14ac:dyDescent="0.2">
      <c r="A55" s="51"/>
    </row>
    <row r="56" spans="1:1" x14ac:dyDescent="0.2">
      <c r="A56" s="51"/>
    </row>
    <row r="57" spans="1:1" x14ac:dyDescent="0.2">
      <c r="A57" s="51"/>
    </row>
    <row r="58" spans="1:1" x14ac:dyDescent="0.2">
      <c r="A58" s="51"/>
    </row>
    <row r="59" spans="1:1" x14ac:dyDescent="0.2">
      <c r="A59" s="51"/>
    </row>
    <row r="60" spans="1:1" x14ac:dyDescent="0.2">
      <c r="A60" s="51"/>
    </row>
    <row r="61" spans="1:1" x14ac:dyDescent="0.2">
      <c r="A61" s="51"/>
    </row>
    <row r="62" spans="1:1" x14ac:dyDescent="0.2">
      <c r="A62" s="51"/>
    </row>
    <row r="63" spans="1:1" x14ac:dyDescent="0.2">
      <c r="A63" s="51"/>
    </row>
    <row r="64" spans="1:1" x14ac:dyDescent="0.2">
      <c r="A64" s="51"/>
    </row>
    <row r="65" spans="1:1" x14ac:dyDescent="0.2">
      <c r="A65" s="51"/>
    </row>
    <row r="66" spans="1:1" x14ac:dyDescent="0.2">
      <c r="A66" s="49" t="s">
        <v>1098</v>
      </c>
    </row>
    <row r="67" spans="1:1" x14ac:dyDescent="0.2">
      <c r="A67" s="51"/>
    </row>
    <row r="68" spans="1:1" x14ac:dyDescent="0.2">
      <c r="A68" s="49" t="s">
        <v>896</v>
      </c>
    </row>
    <row r="69" spans="1:1" x14ac:dyDescent="0.2">
      <c r="A69" s="51"/>
    </row>
    <row r="70" spans="1:1" x14ac:dyDescent="0.2">
      <c r="A70" s="51"/>
    </row>
    <row r="71" spans="1:1" x14ac:dyDescent="0.2">
      <c r="A71" s="51"/>
    </row>
    <row r="72" spans="1:1" x14ac:dyDescent="0.2">
      <c r="A72" s="51"/>
    </row>
    <row r="73" spans="1:1" x14ac:dyDescent="0.2">
      <c r="A73" s="51"/>
    </row>
    <row r="74" spans="1:1" x14ac:dyDescent="0.2">
      <c r="A74" s="51"/>
    </row>
    <row r="75" spans="1:1" x14ac:dyDescent="0.2">
      <c r="A75" s="51"/>
    </row>
    <row r="76" spans="1:1" x14ac:dyDescent="0.2">
      <c r="A76" s="51"/>
    </row>
    <row r="77" spans="1:1" x14ac:dyDescent="0.2">
      <c r="A77" s="51"/>
    </row>
    <row r="78" spans="1:1" x14ac:dyDescent="0.2">
      <c r="A78" s="51"/>
    </row>
    <row r="79" spans="1:1" x14ac:dyDescent="0.2">
      <c r="A79" s="51"/>
    </row>
    <row r="80" spans="1:1" x14ac:dyDescent="0.2">
      <c r="A80" s="51"/>
    </row>
    <row r="81" spans="1:1" x14ac:dyDescent="0.2">
      <c r="A81" s="51"/>
    </row>
    <row r="82" spans="1:1" x14ac:dyDescent="0.2">
      <c r="A82" s="51"/>
    </row>
  </sheetData>
  <mergeCells count="6">
    <mergeCell ref="A42:B42"/>
    <mergeCell ref="A1:G1"/>
    <mergeCell ref="A38:B38"/>
    <mergeCell ref="A39:B39"/>
    <mergeCell ref="A40:B40"/>
    <mergeCell ref="A41:B41"/>
  </mergeCells>
  <conditionalFormatting sqref="F2:F3 F5:F49">
    <cfRule type="cellIs" dxfId="56" priority="2" stopIfTrue="1" operator="between">
      <formula>0.009</formula>
      <formula>-0.009</formula>
    </cfRule>
  </conditionalFormatting>
  <conditionalFormatting sqref="F50:F84">
    <cfRule type="cellIs" dxfId="55" priority="1" stopIfTrue="1" operator="between">
      <formula>0.009</formula>
      <formula>-0.009</formula>
    </cfRule>
  </conditionalFormatting>
  <hyperlinks>
    <hyperlink ref="A5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FILF</vt:lpstr>
      <vt:lpstr>FIONF</vt:lpstr>
      <vt:lpstr>FISF</vt:lpstr>
      <vt:lpstr>FIFRF</vt:lpstr>
      <vt:lpstr>FICDF</vt:lpstr>
      <vt:lpstr>FBPF</vt:lpstr>
      <vt:lpstr>FIGSF</vt:lpstr>
      <vt:lpstr>FMPS6C</vt:lpstr>
      <vt:lpstr>FMPS5F</vt:lpstr>
      <vt:lpstr>FMPS5E</vt:lpstr>
      <vt:lpstr>FMPS5D</vt:lpstr>
      <vt:lpstr>FMPS5C</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29 April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2022-05-25T06:03:32Z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2022-05-06T13:19:02Z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6f83cbf8-2660-48eb-8065-cff511e5334a</vt:lpwstr>
  </property>
  <property fmtid="{D5CDD505-2E9C-101B-9397-08002B2CF9AE}" pid="10" name="MSIP_Label_3486a02c-2dfb-4efe-823f-aa2d1f0e6ab7_ContentBits">
    <vt:lpwstr>2</vt:lpwstr>
  </property>
  <property fmtid="{D5CDD505-2E9C-101B-9397-08002B2CF9AE}" pid="11" name="Classification">
    <vt:lpwstr>PUBLIC</vt:lpwstr>
  </property>
</Properties>
</file>